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I112" i="1" l="1"/>
  <c r="E112" i="1"/>
  <c r="E108" i="1"/>
  <c r="J105" i="1"/>
  <c r="H105" i="1"/>
  <c r="G105" i="1"/>
  <c r="B10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F87" i="1" s="1"/>
  <c r="G87" i="1"/>
  <c r="E87" i="1"/>
  <c r="J86" i="1"/>
  <c r="I86" i="1"/>
  <c r="H86" i="1"/>
  <c r="G86" i="1"/>
  <c r="G84" i="1" s="1"/>
  <c r="E86" i="1"/>
  <c r="J85" i="1"/>
  <c r="I85" i="1"/>
  <c r="I84" i="1" s="1"/>
  <c r="H85" i="1"/>
  <c r="F85" i="1" s="1"/>
  <c r="G85" i="1"/>
  <c r="E85" i="1"/>
  <c r="E84" i="1" s="1"/>
  <c r="M84" i="1"/>
  <c r="L84" i="1"/>
  <c r="K84" i="1"/>
  <c r="J84" i="1"/>
  <c r="J83" i="1"/>
  <c r="I83" i="1"/>
  <c r="H83" i="1"/>
  <c r="G83" i="1"/>
  <c r="F83" i="1" s="1"/>
  <c r="E83" i="1"/>
  <c r="J82" i="1"/>
  <c r="I82" i="1"/>
  <c r="H82" i="1"/>
  <c r="G82" i="1"/>
  <c r="F82" i="1"/>
  <c r="E82" i="1"/>
  <c r="J81" i="1"/>
  <c r="I81" i="1"/>
  <c r="H81" i="1"/>
  <c r="G81" i="1"/>
  <c r="F81" i="1" s="1"/>
  <c r="E81" i="1"/>
  <c r="J80" i="1"/>
  <c r="I80" i="1"/>
  <c r="H80" i="1"/>
  <c r="G80" i="1"/>
  <c r="F80" i="1"/>
  <c r="E80" i="1"/>
  <c r="F79" i="1"/>
  <c r="J78" i="1"/>
  <c r="I78" i="1"/>
  <c r="H78" i="1"/>
  <c r="F78" i="1" s="1"/>
  <c r="G78" i="1"/>
  <c r="E78" i="1"/>
  <c r="J77" i="1"/>
  <c r="I77" i="1"/>
  <c r="H77" i="1"/>
  <c r="G77" i="1"/>
  <c r="G75" i="1" s="1"/>
  <c r="E77" i="1"/>
  <c r="J76" i="1"/>
  <c r="I76" i="1"/>
  <c r="I75" i="1" s="1"/>
  <c r="H76" i="1"/>
  <c r="F76" i="1" s="1"/>
  <c r="G76" i="1"/>
  <c r="E76" i="1"/>
  <c r="E75" i="1" s="1"/>
  <c r="M75" i="1"/>
  <c r="L75" i="1"/>
  <c r="K75" i="1"/>
  <c r="J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F68" i="1" s="1"/>
  <c r="G68" i="1"/>
  <c r="E68" i="1"/>
  <c r="M67" i="1"/>
  <c r="M66" i="1" s="1"/>
  <c r="M64" i="1" s="1"/>
  <c r="L67" i="1"/>
  <c r="K67" i="1"/>
  <c r="J67" i="1"/>
  <c r="J66" i="1" s="1"/>
  <c r="J64" i="1" s="1"/>
  <c r="I67" i="1"/>
  <c r="I66" i="1" s="1"/>
  <c r="I64" i="1" s="1"/>
  <c r="H67" i="1"/>
  <c r="G67" i="1"/>
  <c r="F67" i="1"/>
  <c r="E67" i="1"/>
  <c r="E66" i="1" s="1"/>
  <c r="E64" i="1" s="1"/>
  <c r="L66" i="1"/>
  <c r="K66" i="1"/>
  <c r="K64" i="1" s="1"/>
  <c r="H66" i="1"/>
  <c r="G66" i="1"/>
  <c r="G64" i="1" s="1"/>
  <c r="F65" i="1"/>
  <c r="L64" i="1"/>
  <c r="J61" i="1"/>
  <c r="I61" i="1"/>
  <c r="F61" i="1" s="1"/>
  <c r="H61" i="1"/>
  <c r="G61" i="1"/>
  <c r="E61" i="1"/>
  <c r="J60" i="1"/>
  <c r="I60" i="1"/>
  <c r="H60" i="1"/>
  <c r="G60" i="1"/>
  <c r="F60" i="1" s="1"/>
  <c r="E60" i="1"/>
  <c r="F59" i="1"/>
  <c r="J58" i="1"/>
  <c r="I58" i="1"/>
  <c r="H58" i="1"/>
  <c r="G58" i="1"/>
  <c r="F58" i="1"/>
  <c r="E58" i="1"/>
  <c r="J57" i="1"/>
  <c r="I57" i="1"/>
  <c r="H57" i="1"/>
  <c r="F57" i="1" s="1"/>
  <c r="G57" i="1"/>
  <c r="E57" i="1"/>
  <c r="J56" i="1"/>
  <c r="J54" i="1" s="1"/>
  <c r="I56" i="1"/>
  <c r="H56" i="1"/>
  <c r="G56" i="1"/>
  <c r="G54" i="1" s="1"/>
  <c r="F56" i="1"/>
  <c r="E56" i="1"/>
  <c r="J55" i="1"/>
  <c r="I55" i="1"/>
  <c r="H55" i="1"/>
  <c r="F55" i="1" s="1"/>
  <c r="G55" i="1"/>
  <c r="E55" i="1"/>
  <c r="M54" i="1"/>
  <c r="L54" i="1"/>
  <c r="K54" i="1"/>
  <c r="I54" i="1"/>
  <c r="E54" i="1"/>
  <c r="J53" i="1"/>
  <c r="I53" i="1"/>
  <c r="H53" i="1"/>
  <c r="G53" i="1"/>
  <c r="F53" i="1" s="1"/>
  <c r="E53" i="1"/>
  <c r="J52" i="1"/>
  <c r="I52" i="1"/>
  <c r="F52" i="1" s="1"/>
  <c r="H52" i="1"/>
  <c r="G52" i="1"/>
  <c r="E52" i="1"/>
  <c r="J51" i="1"/>
  <c r="I51" i="1"/>
  <c r="H51" i="1"/>
  <c r="G51" i="1"/>
  <c r="F51" i="1" s="1"/>
  <c r="E51" i="1"/>
  <c r="J50" i="1"/>
  <c r="I50" i="1"/>
  <c r="F50" i="1" s="1"/>
  <c r="H50" i="1"/>
  <c r="G50" i="1"/>
  <c r="E50" i="1"/>
  <c r="J49" i="1"/>
  <c r="I49" i="1"/>
  <c r="H49" i="1"/>
  <c r="G49" i="1"/>
  <c r="F49" i="1" s="1"/>
  <c r="E49" i="1"/>
  <c r="J48" i="1"/>
  <c r="I48" i="1"/>
  <c r="F48" i="1" s="1"/>
  <c r="H48" i="1"/>
  <c r="G48" i="1"/>
  <c r="E48" i="1"/>
  <c r="J47" i="1"/>
  <c r="I47" i="1"/>
  <c r="H47" i="1"/>
  <c r="G47" i="1"/>
  <c r="F47" i="1" s="1"/>
  <c r="E47" i="1"/>
  <c r="J46" i="1"/>
  <c r="I46" i="1"/>
  <c r="F46" i="1" s="1"/>
  <c r="H46" i="1"/>
  <c r="G46" i="1"/>
  <c r="E46" i="1"/>
  <c r="J45" i="1"/>
  <c r="I45" i="1"/>
  <c r="H45" i="1"/>
  <c r="G45" i="1"/>
  <c r="F45" i="1" s="1"/>
  <c r="E45" i="1"/>
  <c r="J44" i="1"/>
  <c r="I44" i="1"/>
  <c r="F44" i="1" s="1"/>
  <c r="H44" i="1"/>
  <c r="G44" i="1"/>
  <c r="E44" i="1"/>
  <c r="J43" i="1"/>
  <c r="I43" i="1"/>
  <c r="H43" i="1"/>
  <c r="G43" i="1"/>
  <c r="F43" i="1" s="1"/>
  <c r="E43" i="1"/>
  <c r="J42" i="1"/>
  <c r="I42" i="1"/>
  <c r="F42" i="1" s="1"/>
  <c r="H42" i="1"/>
  <c r="G42" i="1"/>
  <c r="E42" i="1"/>
  <c r="J41" i="1"/>
  <c r="I41" i="1"/>
  <c r="H41" i="1"/>
  <c r="G41" i="1"/>
  <c r="F41" i="1" s="1"/>
  <c r="E41" i="1"/>
  <c r="J40" i="1"/>
  <c r="J38" i="1" s="1"/>
  <c r="I40" i="1"/>
  <c r="F40" i="1" s="1"/>
  <c r="H40" i="1"/>
  <c r="G40" i="1"/>
  <c r="E40" i="1"/>
  <c r="E38" i="1" s="1"/>
  <c r="J39" i="1"/>
  <c r="I39" i="1"/>
  <c r="H39" i="1"/>
  <c r="G39" i="1"/>
  <c r="F39" i="1" s="1"/>
  <c r="E39" i="1"/>
  <c r="M38" i="1"/>
  <c r="L38" i="1"/>
  <c r="K38" i="1"/>
  <c r="H38" i="1"/>
  <c r="J37" i="1"/>
  <c r="I37" i="1"/>
  <c r="H37" i="1"/>
  <c r="G37" i="1"/>
  <c r="F37" i="1"/>
  <c r="E37" i="1"/>
  <c r="J36" i="1"/>
  <c r="I36" i="1"/>
  <c r="H36" i="1"/>
  <c r="F36" i="1" s="1"/>
  <c r="G36" i="1"/>
  <c r="E36" i="1"/>
  <c r="F35" i="1"/>
  <c r="F34" i="1"/>
  <c r="J33" i="1"/>
  <c r="I33" i="1"/>
  <c r="H33" i="1"/>
  <c r="F33" i="1" s="1"/>
  <c r="G33" i="1"/>
  <c r="E33" i="1"/>
  <c r="J32" i="1"/>
  <c r="I32" i="1"/>
  <c r="H32" i="1"/>
  <c r="G32" i="1"/>
  <c r="F32" i="1"/>
  <c r="E32" i="1"/>
  <c r="J31" i="1"/>
  <c r="I31" i="1"/>
  <c r="I25" i="1" s="1"/>
  <c r="I22" i="1" s="1"/>
  <c r="H31" i="1"/>
  <c r="F31" i="1" s="1"/>
  <c r="G31" i="1"/>
  <c r="E31" i="1"/>
  <c r="E25" i="1" s="1"/>
  <c r="E22" i="1" s="1"/>
  <c r="E62" i="1" s="1"/>
  <c r="J30" i="1"/>
  <c r="I30" i="1"/>
  <c r="H30" i="1"/>
  <c r="G30" i="1"/>
  <c r="F30" i="1"/>
  <c r="E30" i="1"/>
  <c r="J29" i="1"/>
  <c r="I29" i="1"/>
  <c r="H29" i="1"/>
  <c r="F29" i="1" s="1"/>
  <c r="G29" i="1"/>
  <c r="E29" i="1"/>
  <c r="J28" i="1"/>
  <c r="I28" i="1"/>
  <c r="H28" i="1"/>
  <c r="G28" i="1"/>
  <c r="F28" i="1"/>
  <c r="E28" i="1"/>
  <c r="J27" i="1"/>
  <c r="I27" i="1"/>
  <c r="H27" i="1"/>
  <c r="F27" i="1" s="1"/>
  <c r="G27" i="1"/>
  <c r="E27" i="1"/>
  <c r="J26" i="1"/>
  <c r="J25" i="1" s="1"/>
  <c r="I26" i="1"/>
  <c r="H26" i="1"/>
  <c r="G26" i="1"/>
  <c r="F26" i="1"/>
  <c r="E26" i="1"/>
  <c r="M25" i="1"/>
  <c r="L25" i="1"/>
  <c r="K25" i="1"/>
  <c r="G25" i="1"/>
  <c r="F24" i="1"/>
  <c r="J23" i="1"/>
  <c r="J22" i="1" s="1"/>
  <c r="J62" i="1" s="1"/>
  <c r="I23" i="1"/>
  <c r="H23" i="1"/>
  <c r="G23" i="1"/>
  <c r="F23" i="1"/>
  <c r="E23" i="1"/>
  <c r="M22" i="1"/>
  <c r="M62" i="1" s="1"/>
  <c r="M63" i="1" s="1"/>
  <c r="L22" i="1"/>
  <c r="L62" i="1" s="1"/>
  <c r="L63" i="1" s="1"/>
  <c r="K22" i="1"/>
  <c r="K62" i="1" s="1"/>
  <c r="K63" i="1" s="1"/>
  <c r="G22" i="1"/>
  <c r="F15" i="1"/>
  <c r="E15" i="1"/>
  <c r="F13" i="1"/>
  <c r="E13" i="1"/>
  <c r="B13" i="1"/>
  <c r="G11" i="1"/>
  <c r="F11" i="1"/>
  <c r="B11" i="1"/>
  <c r="F25" i="1" l="1"/>
  <c r="F22" i="1" s="1"/>
  <c r="F62" i="1" s="1"/>
  <c r="F38" i="1"/>
  <c r="F66" i="1"/>
  <c r="J63" i="1"/>
  <c r="J103" i="1"/>
  <c r="F54" i="1"/>
  <c r="E103" i="1"/>
  <c r="E63" i="1"/>
  <c r="G38" i="1"/>
  <c r="G62" i="1" s="1"/>
  <c r="H54" i="1"/>
  <c r="H75" i="1"/>
  <c r="H84" i="1"/>
  <c r="F77" i="1"/>
  <c r="F75" i="1" s="1"/>
  <c r="F86" i="1"/>
  <c r="F84" i="1" s="1"/>
  <c r="H25" i="1"/>
  <c r="H22" i="1" s="1"/>
  <c r="I38" i="1"/>
  <c r="I62" i="1" s="1"/>
  <c r="I103" i="1" l="1"/>
  <c r="I63" i="1"/>
  <c r="G63" i="1"/>
  <c r="G103" i="1"/>
  <c r="H62" i="1"/>
  <c r="H64" i="1"/>
  <c r="F64" i="1"/>
  <c r="F63" i="1" s="1"/>
  <c r="B63" i="1" l="1"/>
  <c r="H103" i="1"/>
  <c r="H63" i="1"/>
  <c r="B103" i="1" s="1"/>
  <c r="F103" i="1"/>
</calcChain>
</file>

<file path=xl/comments1.xml><?xml version="1.0" encoding="utf-8"?>
<comments xmlns="http://schemas.openxmlformats.org/spreadsheetml/2006/main">
  <authors>
    <author>Author</author>
  </authors>
  <commentList>
    <comment ref="J105" author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<sst xmlns="http://schemas.openxmlformats.org/spreadsheetml/2006/main" count="241" uniqueCount="170">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</sst>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HIV2011%20DESI\&#1082;&#1072;&#1089;&#1086;&#1074;&#1080;%20&#1086;&#1090;&#1095;&#1077;&#1090;&#1080;%20&#1085;&#1079;&#1086;&#1082;\&#1082;&#1072;&#1089;&#1086;&#1074;&#1080;%20&#1086;&#1090;&#1095;&#1077;&#1090;&#1080;%2015&#1075;\&#1084;.04.2015\&#1086;&#1090;&#1095;&#1077;&#1090;%20&#1089;&#1083;&#1077;&#1076;%20&#1053;&#1040;&#1055;%20&#1080;%20&#1052;&#1060;\B1_2015_4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НАЦИОНАЛНА ЗДРАВНООСИГУРИТЕЛНА КАСА</v>
          </cell>
          <cell r="E9">
            <v>42005</v>
          </cell>
          <cell r="F9">
            <v>42124</v>
          </cell>
        </row>
        <row r="12">
          <cell r="B12" t="str">
            <v>Национална здравноосигурителна каса</v>
          </cell>
          <cell r="E12" t="str">
            <v>код по ЕБК:</v>
          </cell>
          <cell r="F12" t="str">
            <v>5600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2040705000</v>
          </cell>
          <cell r="G44">
            <v>672796644</v>
          </cell>
          <cell r="H44">
            <v>0</v>
          </cell>
          <cell r="I44">
            <v>0</v>
          </cell>
          <cell r="J44">
            <v>660039</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20000</v>
          </cell>
          <cell r="G72">
            <v>1823</v>
          </cell>
          <cell r="H72">
            <v>0</v>
          </cell>
          <cell r="I72">
            <v>0</v>
          </cell>
          <cell r="J72">
            <v>0</v>
          </cell>
        </row>
        <row r="76">
          <cell r="E76">
            <v>19800</v>
          </cell>
          <cell r="G76">
            <v>1805</v>
          </cell>
        </row>
        <row r="87">
          <cell r="E87">
            <v>0</v>
          </cell>
          <cell r="G87">
            <v>0</v>
          </cell>
          <cell r="H87">
            <v>0</v>
          </cell>
          <cell r="I87">
            <v>0</v>
          </cell>
          <cell r="J87">
            <v>0</v>
          </cell>
        </row>
        <row r="91">
          <cell r="E91">
            <v>0</v>
          </cell>
          <cell r="G91">
            <v>0</v>
          </cell>
          <cell r="H91">
            <v>0</v>
          </cell>
          <cell r="I91">
            <v>0</v>
          </cell>
          <cell r="J91">
            <v>0</v>
          </cell>
        </row>
        <row r="105">
          <cell r="E105">
            <v>14468998</v>
          </cell>
          <cell r="G105">
            <v>5073627</v>
          </cell>
          <cell r="H105">
            <v>0</v>
          </cell>
          <cell r="I105">
            <v>22</v>
          </cell>
          <cell r="J105">
            <v>0</v>
          </cell>
        </row>
        <row r="109">
          <cell r="E109">
            <v>61002</v>
          </cell>
          <cell r="G109">
            <v>76912</v>
          </cell>
          <cell r="H109">
            <v>0</v>
          </cell>
          <cell r="I109">
            <v>1182</v>
          </cell>
          <cell r="J109">
            <v>0</v>
          </cell>
        </row>
        <row r="116">
          <cell r="E116">
            <v>0</v>
          </cell>
          <cell r="G116">
            <v>-271</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23273963</v>
          </cell>
          <cell r="G182">
            <v>6653005</v>
          </cell>
          <cell r="H182">
            <v>0</v>
          </cell>
          <cell r="I182">
            <v>1141</v>
          </cell>
          <cell r="J182">
            <v>1192721</v>
          </cell>
        </row>
        <row r="185">
          <cell r="E185">
            <v>1806463</v>
          </cell>
          <cell r="G185">
            <v>985356</v>
          </cell>
          <cell r="H185">
            <v>0</v>
          </cell>
          <cell r="I185">
            <v>6604</v>
          </cell>
          <cell r="J185">
            <v>46246</v>
          </cell>
        </row>
        <row r="191">
          <cell r="E191">
            <v>5928574</v>
          </cell>
          <cell r="G191">
            <v>0</v>
          </cell>
          <cell r="H191">
            <v>0</v>
          </cell>
          <cell r="I191">
            <v>0</v>
          </cell>
          <cell r="J191">
            <v>1998424</v>
          </cell>
        </row>
        <row r="197">
          <cell r="E197">
            <v>0</v>
          </cell>
          <cell r="G197">
            <v>0</v>
          </cell>
          <cell r="H197">
            <v>0</v>
          </cell>
          <cell r="I197">
            <v>0</v>
          </cell>
          <cell r="J197">
            <v>0</v>
          </cell>
        </row>
        <row r="198">
          <cell r="E198">
            <v>11754535</v>
          </cell>
          <cell r="G198">
            <v>2424052</v>
          </cell>
          <cell r="H198">
            <v>0</v>
          </cell>
          <cell r="I198">
            <v>222939</v>
          </cell>
          <cell r="J198">
            <v>1567</v>
          </cell>
        </row>
        <row r="216">
          <cell r="E216">
            <v>433465</v>
          </cell>
          <cell r="G216">
            <v>335228</v>
          </cell>
          <cell r="H216">
            <v>0</v>
          </cell>
          <cell r="I216">
            <v>6292</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1000000</v>
          </cell>
          <cell r="G233">
            <v>2533</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2872561102</v>
          </cell>
          <cell r="G247">
            <v>1019985136</v>
          </cell>
          <cell r="H247">
            <v>0</v>
          </cell>
          <cell r="I247">
            <v>-4679</v>
          </cell>
          <cell r="J247">
            <v>0</v>
          </cell>
        </row>
        <row r="248">
          <cell r="E248">
            <v>0</v>
          </cell>
          <cell r="G248">
            <v>0</v>
          </cell>
          <cell r="H248">
            <v>0</v>
          </cell>
          <cell r="I248">
            <v>0</v>
          </cell>
          <cell r="J248">
            <v>0</v>
          </cell>
        </row>
        <row r="249">
          <cell r="E249">
            <v>0</v>
          </cell>
          <cell r="G249">
            <v>0</v>
          </cell>
          <cell r="H249">
            <v>0</v>
          </cell>
          <cell r="I249">
            <v>0</v>
          </cell>
          <cell r="J249">
            <v>0</v>
          </cell>
        </row>
        <row r="250">
          <cell r="E250">
            <v>23999535</v>
          </cell>
          <cell r="G250">
            <v>3880499</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486504</v>
          </cell>
          <cell r="G267">
            <v>2409</v>
          </cell>
          <cell r="H267">
            <v>0</v>
          </cell>
          <cell r="I267">
            <v>0</v>
          </cell>
          <cell r="J267">
            <v>0</v>
          </cell>
        </row>
        <row r="268">
          <cell r="E268">
            <v>2127560</v>
          </cell>
          <cell r="G268">
            <v>0</v>
          </cell>
          <cell r="H268">
            <v>0</v>
          </cell>
          <cell r="I268">
            <v>0</v>
          </cell>
          <cell r="J268">
            <v>0</v>
          </cell>
        </row>
        <row r="276">
          <cell r="E276">
            <v>4385936</v>
          </cell>
          <cell r="G276">
            <v>219504</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108186000</v>
          </cell>
          <cell r="G289">
            <v>0</v>
          </cell>
          <cell r="H289">
            <v>0</v>
          </cell>
          <cell r="I289">
            <v>0</v>
          </cell>
          <cell r="J289">
            <v>0</v>
          </cell>
        </row>
        <row r="349">
          <cell r="E349">
            <v>0</v>
          </cell>
          <cell r="G349">
            <v>0</v>
          </cell>
          <cell r="H349">
            <v>0</v>
          </cell>
          <cell r="I349">
            <v>0</v>
          </cell>
          <cell r="J349">
            <v>0</v>
          </cell>
        </row>
        <row r="363">
          <cell r="E363">
            <v>996279000</v>
          </cell>
          <cell r="G363">
            <v>325472000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4409637</v>
          </cell>
          <cell r="G379">
            <v>-19010451</v>
          </cell>
          <cell r="H379">
            <v>0</v>
          </cell>
          <cell r="I379">
            <v>0</v>
          </cell>
          <cell r="J379">
            <v>40739</v>
          </cell>
        </row>
        <row r="384">
          <cell r="E384">
            <v>0</v>
          </cell>
          <cell r="G384">
            <v>0</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718337</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-74462</v>
          </cell>
          <cell r="H512">
            <v>0</v>
          </cell>
          <cell r="I512">
            <v>97050</v>
          </cell>
          <cell r="J512">
            <v>0</v>
          </cell>
        </row>
        <row r="519">
          <cell r="E519">
            <v>0</v>
          </cell>
          <cell r="G519">
            <v>15503</v>
          </cell>
          <cell r="H519">
            <v>0</v>
          </cell>
          <cell r="I519">
            <v>9</v>
          </cell>
          <cell r="J519">
            <v>1860586</v>
          </cell>
        </row>
        <row r="524">
          <cell r="E524">
            <v>0</v>
          </cell>
          <cell r="G524">
            <v>0</v>
          </cell>
          <cell r="H524">
            <v>0</v>
          </cell>
          <cell r="I524">
            <v>0</v>
          </cell>
          <cell r="J524">
            <v>0</v>
          </cell>
        </row>
        <row r="532">
          <cell r="E532">
            <v>0</v>
          </cell>
          <cell r="G532">
            <v>26654639</v>
          </cell>
          <cell r="H532">
            <v>0</v>
          </cell>
          <cell r="I532">
            <v>45</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G561">
            <v>-10050</v>
          </cell>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I565">
            <v>-12172</v>
          </cell>
          <cell r="J565">
            <v>0</v>
          </cell>
        </row>
        <row r="566">
          <cell r="G566">
            <v>0</v>
          </cell>
          <cell r="H566">
            <v>0</v>
          </cell>
          <cell r="J566">
            <v>0</v>
          </cell>
        </row>
        <row r="567">
          <cell r="G567">
            <v>-9205711</v>
          </cell>
          <cell r="I567">
            <v>0</v>
          </cell>
          <cell r="J567">
            <v>-40743</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G575">
            <v>32843680</v>
          </cell>
          <cell r="H575">
            <v>0</v>
          </cell>
          <cell r="I575">
            <v>0</v>
          </cell>
          <cell r="J575">
            <v>0</v>
          </cell>
        </row>
        <row r="576">
          <cell r="H576">
            <v>0</v>
          </cell>
          <cell r="I576">
            <v>0</v>
          </cell>
          <cell r="J576">
            <v>0</v>
          </cell>
        </row>
        <row r="577">
          <cell r="H577">
            <v>0</v>
          </cell>
          <cell r="I577">
            <v>0</v>
          </cell>
          <cell r="J577">
            <v>0</v>
          </cell>
        </row>
        <row r="578">
          <cell r="H578">
            <v>0</v>
          </cell>
          <cell r="I578">
            <v>0</v>
          </cell>
          <cell r="J578">
            <v>0</v>
          </cell>
        </row>
        <row r="579">
          <cell r="E579">
            <v>0</v>
          </cell>
          <cell r="G579">
            <v>-146161</v>
          </cell>
          <cell r="H579">
            <v>0</v>
          </cell>
          <cell r="I579">
            <v>146161</v>
          </cell>
          <cell r="J579">
            <v>0</v>
          </cell>
        </row>
        <row r="582">
          <cell r="E582">
            <v>0</v>
          </cell>
          <cell r="J582">
            <v>0</v>
          </cell>
        </row>
        <row r="588">
          <cell r="G588" t="str">
            <v>ЗОЯ ВЪЛЕВА</v>
          </cell>
        </row>
        <row r="591">
          <cell r="D591" t="str">
            <v>ДЕСИСЛАВА ПОПОВА</v>
          </cell>
          <cell r="G591" t="str">
            <v>Д-Р ГЛИНКА КОМИТОВ</v>
          </cell>
        </row>
        <row r="593">
          <cell r="B593">
            <v>26052015</v>
          </cell>
          <cell r="E593" t="str">
            <v>02/9656845</v>
          </cell>
          <cell r="F593" t="str">
            <v>02/9659129</v>
          </cell>
          <cell r="H593" t="str">
            <v>zvaleva@nhif.bg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sqref="A1:XFD10485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НАЦИОНАЛНА ЗДРАВНООСИГУРИТЕЛНА КАСА</v>
      </c>
      <c r="C11" s="23"/>
      <c r="D11" s="20"/>
      <c r="E11" s="3"/>
      <c r="F11" s="24">
        <f>[1]OTCHET!E9</f>
        <v>42005</v>
      </c>
      <c r="G11" s="25">
        <f>[1]OTCHET!F9</f>
        <v>42124</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Национална здравноосигурителна каса</v>
      </c>
      <c r="C13" s="29"/>
      <c r="D13" s="29"/>
      <c r="E13" s="32" t="str">
        <f>+[1]OTCHET!E12</f>
        <v>код по ЕБК:</v>
      </c>
      <c r="F13" s="33" t="str">
        <f>+[1]OTCHET!F12</f>
        <v>5600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0</v>
      </c>
      <c r="F15" s="38" t="str">
        <f>[1]OTCHET!F15</f>
        <v>БЮДЖЕТ</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55" t="s">
        <v>8</v>
      </c>
      <c r="F17" s="56" t="s">
        <v>9</v>
      </c>
      <c r="G17" s="57" t="s">
        <v>10</v>
      </c>
      <c r="H17" s="58"/>
      <c r="I17" s="59"/>
      <c r="J17" s="60"/>
      <c r="K17" s="61"/>
      <c r="L17" s="61"/>
      <c r="M17" s="61"/>
      <c r="N17" s="62"/>
      <c r="O17" s="63" t="s">
        <v>11</v>
      </c>
      <c r="P17" s="64"/>
      <c r="Q17" s="1"/>
      <c r="R17" s="27"/>
      <c r="S17" s="27"/>
      <c r="T17" s="27"/>
      <c r="U17" s="27"/>
      <c r="V17" s="27"/>
      <c r="W17" s="27"/>
      <c r="X17" s="27"/>
      <c r="Y17" s="27"/>
      <c r="Z17" s="27"/>
    </row>
    <row r="18" spans="1:26" ht="47.25" customHeight="1" x14ac:dyDescent="0.25">
      <c r="A18" s="44"/>
      <c r="B18" s="65" t="s">
        <v>12</v>
      </c>
      <c r="C18" s="66"/>
      <c r="D18" s="66"/>
      <c r="E18" s="67"/>
      <c r="F18" s="68"/>
      <c r="G18" s="69" t="s">
        <v>13</v>
      </c>
      <c r="H18" s="70" t="s">
        <v>14</v>
      </c>
      <c r="I18" s="70" t="s">
        <v>15</v>
      </c>
      <c r="J18" s="71" t="s">
        <v>16</v>
      </c>
      <c r="K18" s="72" t="s">
        <v>17</v>
      </c>
      <c r="L18" s="72" t="s">
        <v>17</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18</v>
      </c>
      <c r="C20" s="83"/>
      <c r="D20" s="83"/>
      <c r="E20" s="84" t="s">
        <v>19</v>
      </c>
      <c r="F20" s="84" t="s">
        <v>20</v>
      </c>
      <c r="G20" s="85" t="s">
        <v>21</v>
      </c>
      <c r="H20" s="86" t="s">
        <v>22</v>
      </c>
      <c r="I20" s="86" t="s">
        <v>23</v>
      </c>
      <c r="J20" s="87" t="s">
        <v>24</v>
      </c>
      <c r="K20" s="88" t="s">
        <v>25</v>
      </c>
      <c r="L20" s="88" t="s">
        <v>26</v>
      </c>
      <c r="M20" s="88" t="s">
        <v>26</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27</v>
      </c>
      <c r="C22" s="101" t="s">
        <v>28</v>
      </c>
      <c r="D22" s="102"/>
      <c r="E22" s="103">
        <f t="shared" ref="E22:J22" si="0">+E23+E25+E36+E37</f>
        <v>2055255000</v>
      </c>
      <c r="F22" s="103">
        <f t="shared" si="0"/>
        <v>678609978</v>
      </c>
      <c r="G22" s="104">
        <f t="shared" si="0"/>
        <v>677948735</v>
      </c>
      <c r="H22" s="105">
        <f t="shared" si="0"/>
        <v>0</v>
      </c>
      <c r="I22" s="105">
        <f t="shared" si="0"/>
        <v>1204</v>
      </c>
      <c r="J22" s="106">
        <f t="shared" si="0"/>
        <v>660039</v>
      </c>
      <c r="K22" s="107">
        <f>+K23+K25+K35+K36+K37</f>
        <v>0</v>
      </c>
      <c r="L22" s="107">
        <f>+L23+L25+L35+L36+L37</f>
        <v>0</v>
      </c>
      <c r="M22" s="107">
        <f>+M23+M25+M35+M36</f>
        <v>0</v>
      </c>
      <c r="N22" s="108"/>
      <c r="O22" s="109" t="s">
        <v>28</v>
      </c>
      <c r="P22" s="110"/>
      <c r="Q22" s="52"/>
      <c r="R22" s="27"/>
      <c r="S22" s="27"/>
      <c r="T22" s="27"/>
      <c r="U22" s="27"/>
      <c r="V22" s="27"/>
      <c r="W22" s="27"/>
      <c r="X22" s="27"/>
      <c r="Y22" s="27"/>
      <c r="Z22" s="27"/>
    </row>
    <row r="23" spans="1:26" ht="16.5" thickTop="1" x14ac:dyDescent="0.25">
      <c r="A23" s="44">
        <v>15</v>
      </c>
      <c r="B23" s="111" t="s">
        <v>29</v>
      </c>
      <c r="C23" s="111" t="s">
        <v>30</v>
      </c>
      <c r="D23" s="111"/>
      <c r="E23" s="112">
        <f>[1]OTCHET!E22+[1]OTCHET!E28+[1]OTCHET!E33+[1]OTCHET!E39+[1]OTCHET!E44+[1]OTCHET!E49+[1]OTCHET!E55+[1]OTCHET!E58+[1]OTCHET!E61+[1]OTCHET!E62+[1]OTCHET!E69+[1]OTCHET!E70+[1]OTCHET!E71</f>
        <v>2040705000</v>
      </c>
      <c r="F23" s="112">
        <f t="shared" ref="F23:F86" si="1">+G23+H23+I23+J23</f>
        <v>673456683</v>
      </c>
      <c r="G23" s="113">
        <f>[1]OTCHET!G22+[1]OTCHET!G28+[1]OTCHET!G33+[1]OTCHET!G39+[1]OTCHET!G44+[1]OTCHET!G49+[1]OTCHET!G55+[1]OTCHET!G58+[1]OTCHET!G61+[1]OTCHET!G62+[1]OTCHET!G69+[1]OTCHET!G70+[1]OTCHET!G71</f>
        <v>672796644</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660039</v>
      </c>
      <c r="K23" s="116"/>
      <c r="L23" s="116"/>
      <c r="M23" s="116"/>
      <c r="N23" s="117"/>
      <c r="O23" s="118" t="s">
        <v>30</v>
      </c>
      <c r="P23" s="119"/>
      <c r="Q23" s="52"/>
      <c r="R23" s="27"/>
      <c r="S23" s="27"/>
      <c r="T23" s="27"/>
      <c r="U23" s="27"/>
      <c r="V23" s="27"/>
      <c r="W23" s="27"/>
      <c r="X23" s="27"/>
      <c r="Y23" s="27"/>
      <c r="Z23" s="27"/>
    </row>
    <row r="24" spans="1:26" ht="16.5" hidden="1" customHeight="1" x14ac:dyDescent="0.25">
      <c r="A24" s="44"/>
      <c r="B24" s="120" t="s">
        <v>31</v>
      </c>
      <c r="C24" s="120" t="s">
        <v>32</v>
      </c>
      <c r="D24" s="120"/>
      <c r="E24" s="121"/>
      <c r="F24" s="121">
        <f t="shared" si="1"/>
        <v>0</v>
      </c>
      <c r="G24" s="122"/>
      <c r="H24" s="123"/>
      <c r="I24" s="123"/>
      <c r="J24" s="124"/>
      <c r="K24" s="125"/>
      <c r="L24" s="125"/>
      <c r="M24" s="125"/>
      <c r="N24" s="117"/>
      <c r="O24" s="126" t="s">
        <v>32</v>
      </c>
      <c r="P24" s="119"/>
      <c r="Q24" s="52"/>
      <c r="R24" s="27"/>
      <c r="S24" s="27"/>
      <c r="T24" s="27"/>
      <c r="U24" s="27"/>
      <c r="V24" s="27"/>
      <c r="W24" s="27"/>
      <c r="X24" s="27"/>
      <c r="Y24" s="27"/>
      <c r="Z24" s="27"/>
    </row>
    <row r="25" spans="1:26" ht="16.5" thickBot="1" x14ac:dyDescent="0.3">
      <c r="A25" s="44">
        <v>20</v>
      </c>
      <c r="B25" s="127" t="s">
        <v>33</v>
      </c>
      <c r="C25" s="127" t="s">
        <v>34</v>
      </c>
      <c r="D25" s="127"/>
      <c r="E25" s="128">
        <f>+E26+E30+E31+E32+E33</f>
        <v>14550000</v>
      </c>
      <c r="F25" s="128">
        <f>+F26+F30+F31+F32+F33</f>
        <v>5153295</v>
      </c>
      <c r="G25" s="129">
        <f t="shared" ref="G25:M25" si="2">+G26+G30+G31+G32+G33</f>
        <v>5152091</v>
      </c>
      <c r="H25" s="130">
        <f>+H26+H30+H31+H32+H33</f>
        <v>0</v>
      </c>
      <c r="I25" s="130">
        <f>+I26+I30+I31+I32+I33</f>
        <v>1204</v>
      </c>
      <c r="J25" s="131">
        <f>+J26+J30+J31+J32+J33</f>
        <v>0</v>
      </c>
      <c r="K25" s="107">
        <f t="shared" si="2"/>
        <v>0</v>
      </c>
      <c r="L25" s="107">
        <f t="shared" si="2"/>
        <v>0</v>
      </c>
      <c r="M25" s="107">
        <f t="shared" si="2"/>
        <v>0</v>
      </c>
      <c r="N25" s="117"/>
      <c r="O25" s="132" t="s">
        <v>34</v>
      </c>
      <c r="P25" s="119"/>
      <c r="Q25" s="52"/>
      <c r="R25" s="27"/>
      <c r="S25" s="27"/>
      <c r="T25" s="27"/>
      <c r="U25" s="27"/>
      <c r="V25" s="27"/>
      <c r="W25" s="27"/>
      <c r="X25" s="27"/>
      <c r="Y25" s="27"/>
      <c r="Z25" s="27"/>
    </row>
    <row r="26" spans="1:26" ht="15.75" x14ac:dyDescent="0.25">
      <c r="A26" s="44">
        <v>25</v>
      </c>
      <c r="B26" s="133" t="s">
        <v>35</v>
      </c>
      <c r="C26" s="133" t="s">
        <v>36</v>
      </c>
      <c r="D26" s="133"/>
      <c r="E26" s="134">
        <f>[1]OTCHET!E72</f>
        <v>20000</v>
      </c>
      <c r="F26" s="134">
        <f t="shared" si="1"/>
        <v>1823</v>
      </c>
      <c r="G26" s="135">
        <f>[1]OTCHET!G72</f>
        <v>1823</v>
      </c>
      <c r="H26" s="136">
        <f>[1]OTCHET!H72</f>
        <v>0</v>
      </c>
      <c r="I26" s="136">
        <f>[1]OTCHET!I72</f>
        <v>0</v>
      </c>
      <c r="J26" s="137">
        <f>[1]OTCHET!J72</f>
        <v>0</v>
      </c>
      <c r="K26" s="125"/>
      <c r="L26" s="125"/>
      <c r="M26" s="125"/>
      <c r="N26" s="117"/>
      <c r="O26" s="138" t="s">
        <v>36</v>
      </c>
      <c r="P26" s="119"/>
      <c r="Q26" s="52"/>
      <c r="R26" s="27"/>
      <c r="S26" s="27"/>
      <c r="T26" s="27"/>
      <c r="U26" s="27"/>
      <c r="V26" s="27"/>
      <c r="W26" s="27"/>
      <c r="X26" s="27"/>
      <c r="Y26" s="27"/>
      <c r="Z26" s="27"/>
    </row>
    <row r="27" spans="1:26" ht="15.75" x14ac:dyDescent="0.25">
      <c r="A27" s="44">
        <v>26</v>
      </c>
      <c r="B27" s="139" t="s">
        <v>37</v>
      </c>
      <c r="C27" s="140" t="s">
        <v>38</v>
      </c>
      <c r="D27" s="139"/>
      <c r="E27" s="141">
        <f>[1]OTCHET!E73</f>
        <v>0</v>
      </c>
      <c r="F27" s="141">
        <f t="shared" si="1"/>
        <v>0</v>
      </c>
      <c r="G27" s="142">
        <f>[1]OTCHET!G73</f>
        <v>0</v>
      </c>
      <c r="H27" s="143">
        <f>[1]OTCHET!H73</f>
        <v>0</v>
      </c>
      <c r="I27" s="143">
        <f>[1]OTCHET!I73</f>
        <v>0</v>
      </c>
      <c r="J27" s="144">
        <f>[1]OTCHET!J73</f>
        <v>0</v>
      </c>
      <c r="K27" s="145"/>
      <c r="L27" s="145"/>
      <c r="M27" s="145"/>
      <c r="N27" s="117"/>
      <c r="O27" s="146" t="s">
        <v>38</v>
      </c>
      <c r="P27" s="119"/>
      <c r="Q27" s="52"/>
      <c r="R27" s="27"/>
      <c r="S27" s="27"/>
      <c r="T27" s="27"/>
      <c r="U27" s="27"/>
      <c r="V27" s="27"/>
      <c r="W27" s="27"/>
      <c r="X27" s="27"/>
      <c r="Y27" s="27"/>
      <c r="Z27" s="27"/>
    </row>
    <row r="28" spans="1:26" ht="15.75" x14ac:dyDescent="0.25">
      <c r="A28" s="44">
        <v>30</v>
      </c>
      <c r="B28" s="147" t="s">
        <v>39</v>
      </c>
      <c r="C28" s="148" t="s">
        <v>40</v>
      </c>
      <c r="D28" s="147"/>
      <c r="E28" s="149">
        <f>[1]OTCHET!E75</f>
        <v>0</v>
      </c>
      <c r="F28" s="149">
        <f t="shared" si="1"/>
        <v>0</v>
      </c>
      <c r="G28" s="150">
        <f>[1]OTCHET!G75</f>
        <v>0</v>
      </c>
      <c r="H28" s="151">
        <f>[1]OTCHET!H75</f>
        <v>0</v>
      </c>
      <c r="I28" s="151">
        <f>[1]OTCHET!I75</f>
        <v>0</v>
      </c>
      <c r="J28" s="152">
        <f>[1]OTCHET!J75</f>
        <v>0</v>
      </c>
      <c r="K28" s="153"/>
      <c r="L28" s="153"/>
      <c r="M28" s="153"/>
      <c r="N28" s="117"/>
      <c r="O28" s="154" t="s">
        <v>40</v>
      </c>
      <c r="P28" s="119"/>
      <c r="Q28" s="52"/>
      <c r="R28" s="27"/>
      <c r="S28" s="27"/>
      <c r="T28" s="27"/>
      <c r="U28" s="27"/>
      <c r="V28" s="27"/>
      <c r="W28" s="27"/>
      <c r="X28" s="27"/>
      <c r="Y28" s="27"/>
      <c r="Z28" s="27"/>
    </row>
    <row r="29" spans="1:26" ht="15.75" x14ac:dyDescent="0.25">
      <c r="A29" s="44">
        <v>35</v>
      </c>
      <c r="B29" s="155" t="s">
        <v>41</v>
      </c>
      <c r="C29" s="156" t="s">
        <v>42</v>
      </c>
      <c r="D29" s="155"/>
      <c r="E29" s="157">
        <f>+[1]OTCHET!E76+[1]OTCHET!E77</f>
        <v>19800</v>
      </c>
      <c r="F29" s="157">
        <f t="shared" si="1"/>
        <v>1805</v>
      </c>
      <c r="G29" s="158">
        <f>+[1]OTCHET!G76+[1]OTCHET!G77</f>
        <v>1805</v>
      </c>
      <c r="H29" s="159">
        <f>+[1]OTCHET!H76+[1]OTCHET!H77</f>
        <v>0</v>
      </c>
      <c r="I29" s="159">
        <f>+[1]OTCHET!I76+[1]OTCHET!I77</f>
        <v>0</v>
      </c>
      <c r="J29" s="160">
        <f>+[1]OTCHET!J76+[1]OTCHET!J77</f>
        <v>0</v>
      </c>
      <c r="K29" s="153"/>
      <c r="L29" s="153"/>
      <c r="M29" s="153"/>
      <c r="N29" s="117"/>
      <c r="O29" s="161" t="s">
        <v>42</v>
      </c>
      <c r="P29" s="119"/>
      <c r="Q29" s="52"/>
      <c r="R29" s="27"/>
      <c r="S29" s="27"/>
      <c r="T29" s="27"/>
      <c r="U29" s="27"/>
      <c r="V29" s="27"/>
      <c r="W29" s="27"/>
      <c r="X29" s="27"/>
      <c r="Y29" s="27"/>
      <c r="Z29" s="27"/>
    </row>
    <row r="30" spans="1:26" ht="15.75" x14ac:dyDescent="0.25">
      <c r="A30" s="44">
        <v>40</v>
      </c>
      <c r="B30" s="162" t="s">
        <v>43</v>
      </c>
      <c r="C30" s="162" t="s">
        <v>44</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44</v>
      </c>
      <c r="P30" s="119"/>
      <c r="Q30" s="52"/>
      <c r="R30" s="27"/>
      <c r="S30" s="27"/>
      <c r="T30" s="27"/>
      <c r="U30" s="27"/>
      <c r="V30" s="27"/>
      <c r="W30" s="27"/>
      <c r="X30" s="27"/>
      <c r="Y30" s="27"/>
      <c r="Z30" s="27"/>
    </row>
    <row r="31" spans="1:26" ht="15.75" x14ac:dyDescent="0.25">
      <c r="A31" s="44">
        <v>45</v>
      </c>
      <c r="B31" s="168" t="s">
        <v>45</v>
      </c>
      <c r="C31" s="168" t="s">
        <v>46</v>
      </c>
      <c r="D31" s="168"/>
      <c r="E31" s="169">
        <f>[1]OTCHET!E105</f>
        <v>14468998</v>
      </c>
      <c r="F31" s="169">
        <f t="shared" si="1"/>
        <v>5073649</v>
      </c>
      <c r="G31" s="170">
        <f>[1]OTCHET!G105</f>
        <v>5073627</v>
      </c>
      <c r="H31" s="171">
        <f>[1]OTCHET!H105</f>
        <v>0</v>
      </c>
      <c r="I31" s="171">
        <f>[1]OTCHET!I105</f>
        <v>22</v>
      </c>
      <c r="J31" s="172">
        <f>[1]OTCHET!J105</f>
        <v>0</v>
      </c>
      <c r="K31" s="153"/>
      <c r="L31" s="153"/>
      <c r="M31" s="153"/>
      <c r="N31" s="117"/>
      <c r="O31" s="173" t="s">
        <v>46</v>
      </c>
      <c r="P31" s="119"/>
      <c r="Q31" s="52"/>
      <c r="R31" s="27"/>
      <c r="S31" s="27"/>
      <c r="T31" s="27"/>
      <c r="U31" s="27"/>
      <c r="V31" s="27"/>
      <c r="W31" s="27"/>
      <c r="X31" s="27"/>
      <c r="Y31" s="27"/>
      <c r="Z31" s="27"/>
    </row>
    <row r="32" spans="1:26" ht="15.75" x14ac:dyDescent="0.25">
      <c r="A32" s="44">
        <v>50</v>
      </c>
      <c r="B32" s="168" t="s">
        <v>47</v>
      </c>
      <c r="C32" s="168" t="s">
        <v>48</v>
      </c>
      <c r="D32" s="168"/>
      <c r="E32" s="169">
        <f>[1]OTCHET!E109+[1]OTCHET!E116+[1]OTCHET!E132+[1]OTCHET!E133</f>
        <v>61002</v>
      </c>
      <c r="F32" s="169">
        <f t="shared" si="1"/>
        <v>77823</v>
      </c>
      <c r="G32" s="170">
        <f>[1]OTCHET!G109+[1]OTCHET!G116+[1]OTCHET!G132+[1]OTCHET!G133</f>
        <v>76641</v>
      </c>
      <c r="H32" s="171">
        <f>[1]OTCHET!H109+[1]OTCHET!H116+[1]OTCHET!H132+[1]OTCHET!H133</f>
        <v>0</v>
      </c>
      <c r="I32" s="171">
        <f>[1]OTCHET!I109+[1]OTCHET!I116+[1]OTCHET!I132+[1]OTCHET!I133</f>
        <v>1182</v>
      </c>
      <c r="J32" s="172">
        <f>[1]OTCHET!J109+[1]OTCHET!J116+[1]OTCHET!J132+[1]OTCHET!J133</f>
        <v>0</v>
      </c>
      <c r="K32" s="174"/>
      <c r="L32" s="174"/>
      <c r="M32" s="174"/>
      <c r="N32" s="117"/>
      <c r="O32" s="173" t="s">
        <v>48</v>
      </c>
      <c r="P32" s="119"/>
      <c r="Q32" s="52"/>
      <c r="R32" s="27"/>
      <c r="S32" s="27"/>
      <c r="T32" s="27"/>
      <c r="U32" s="27"/>
      <c r="V32" s="27"/>
      <c r="W32" s="27"/>
      <c r="X32" s="27"/>
      <c r="Y32" s="27"/>
      <c r="Z32" s="27"/>
    </row>
    <row r="33" spans="1:26" ht="16.5" thickBot="1" x14ac:dyDescent="0.3">
      <c r="A33" s="44">
        <v>51</v>
      </c>
      <c r="B33" s="175" t="s">
        <v>49</v>
      </c>
      <c r="C33" s="176" t="s">
        <v>50</v>
      </c>
      <c r="D33" s="175"/>
      <c r="E33" s="121">
        <f>[1]OTCHET!E120</f>
        <v>0</v>
      </c>
      <c r="F33" s="121">
        <f t="shared" si="1"/>
        <v>0</v>
      </c>
      <c r="G33" s="122">
        <f>[1]OTCHET!G120</f>
        <v>0</v>
      </c>
      <c r="H33" s="123">
        <f>[1]OTCHET!H120</f>
        <v>0</v>
      </c>
      <c r="I33" s="123">
        <f>[1]OTCHET!I120</f>
        <v>0</v>
      </c>
      <c r="J33" s="124">
        <f>[1]OTCHET!J120</f>
        <v>0</v>
      </c>
      <c r="K33" s="174"/>
      <c r="L33" s="174"/>
      <c r="M33" s="174"/>
      <c r="N33" s="117"/>
      <c r="O33" s="126" t="s">
        <v>50</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51</v>
      </c>
      <c r="C36" s="191" t="s">
        <v>52</v>
      </c>
      <c r="D36" s="191"/>
      <c r="E36" s="192">
        <f>+[1]OTCHET!E134</f>
        <v>0</v>
      </c>
      <c r="F36" s="192">
        <f t="shared" si="1"/>
        <v>0</v>
      </c>
      <c r="G36" s="193">
        <f>+[1]OTCHET!G134</f>
        <v>0</v>
      </c>
      <c r="H36" s="194">
        <f>+[1]OTCHET!H134</f>
        <v>0</v>
      </c>
      <c r="I36" s="194">
        <f>+[1]OTCHET!I134</f>
        <v>0</v>
      </c>
      <c r="J36" s="195">
        <f>+[1]OTCHET!J134</f>
        <v>0</v>
      </c>
      <c r="K36" s="196"/>
      <c r="L36" s="196"/>
      <c r="M36" s="196"/>
      <c r="N36" s="197"/>
      <c r="O36" s="198" t="s">
        <v>52</v>
      </c>
      <c r="P36" s="119"/>
      <c r="Q36" s="52"/>
      <c r="R36" s="27"/>
      <c r="S36" s="27"/>
      <c r="T36" s="27"/>
      <c r="U36" s="27"/>
      <c r="V36" s="27"/>
      <c r="W36" s="27"/>
      <c r="X36" s="27"/>
      <c r="Y36" s="27"/>
      <c r="Z36" s="27"/>
    </row>
    <row r="37" spans="1:26" ht="15.75" x14ac:dyDescent="0.25">
      <c r="A37" s="44">
        <v>65</v>
      </c>
      <c r="B37" s="199" t="s">
        <v>53</v>
      </c>
      <c r="C37" s="199" t="s">
        <v>54</v>
      </c>
      <c r="D37" s="199"/>
      <c r="E37" s="200">
        <f>[1]OTCHET!E137+[1]OTCHET!E146+[1]OTCHET!E155</f>
        <v>0</v>
      </c>
      <c r="F37" s="200">
        <f t="shared" si="1"/>
        <v>0</v>
      </c>
      <c r="G37" s="201">
        <f>[1]OTCHET!G137+[1]OTCHET!G146+[1]OTCHET!G155</f>
        <v>0</v>
      </c>
      <c r="H37" s="202">
        <f>[1]OTCHET!H137+[1]OTCHET!H146+[1]OTCHET!H155</f>
        <v>0</v>
      </c>
      <c r="I37" s="202">
        <f>[1]OTCHET!I137+[1]OTCHET!I146+[1]OTCHET!I155</f>
        <v>0</v>
      </c>
      <c r="J37" s="203">
        <f>[1]OTCHET!J137+[1]OTCHET!J146+[1]OTCHET!J155</f>
        <v>0</v>
      </c>
      <c r="K37" s="204"/>
      <c r="L37" s="204"/>
      <c r="M37" s="204"/>
      <c r="N37" s="197"/>
      <c r="O37" s="205" t="s">
        <v>54</v>
      </c>
      <c r="P37" s="119"/>
      <c r="Q37" s="206"/>
      <c r="R37" s="27"/>
      <c r="S37" s="27"/>
      <c r="T37" s="27"/>
      <c r="U37" s="27"/>
      <c r="V37" s="27"/>
      <c r="W37" s="27"/>
      <c r="X37" s="27"/>
      <c r="Y37" s="27"/>
      <c r="Z37" s="27"/>
    </row>
    <row r="38" spans="1:26" ht="19.5" thickBot="1" x14ac:dyDescent="0.35">
      <c r="A38" s="1">
        <v>70</v>
      </c>
      <c r="B38" s="207" t="s">
        <v>55</v>
      </c>
      <c r="C38" s="208" t="s">
        <v>56</v>
      </c>
      <c r="D38" s="209"/>
      <c r="E38" s="210">
        <f t="shared" ref="E38:J38" si="3">SUM(E39:E53)-E44-E46-E51-E52</f>
        <v>3055943637</v>
      </c>
      <c r="F38" s="210">
        <f t="shared" si="3"/>
        <v>1037958977</v>
      </c>
      <c r="G38" s="211">
        <f t="shared" si="3"/>
        <v>1034487722</v>
      </c>
      <c r="H38" s="212">
        <f t="shared" si="3"/>
        <v>0</v>
      </c>
      <c r="I38" s="212">
        <f t="shared" si="3"/>
        <v>232297</v>
      </c>
      <c r="J38" s="213">
        <f t="shared" si="3"/>
        <v>3238958</v>
      </c>
      <c r="K38" s="214">
        <f>SUM(K39:K52)-K44-K46-K51</f>
        <v>0</v>
      </c>
      <c r="L38" s="214">
        <f>SUM(L39:L52)-L44-L46-L51</f>
        <v>0</v>
      </c>
      <c r="M38" s="214">
        <f>SUM(M39:M51)-M44-M50</f>
        <v>0</v>
      </c>
      <c r="N38" s="117"/>
      <c r="O38" s="215" t="s">
        <v>56</v>
      </c>
      <c r="P38" s="216"/>
      <c r="Q38" s="217"/>
      <c r="R38" s="218"/>
      <c r="S38" s="218"/>
      <c r="T38" s="218"/>
      <c r="U38" s="218"/>
      <c r="V38" s="218"/>
      <c r="W38" s="218"/>
      <c r="X38" s="219"/>
      <c r="Y38" s="218"/>
      <c r="Z38" s="218"/>
    </row>
    <row r="39" spans="1:26" ht="16.5" thickTop="1" x14ac:dyDescent="0.25">
      <c r="A39" s="1">
        <v>75</v>
      </c>
      <c r="B39" s="220" t="s">
        <v>57</v>
      </c>
      <c r="C39" s="111" t="s">
        <v>58</v>
      </c>
      <c r="D39" s="220"/>
      <c r="E39" s="112">
        <f>[1]OTCHET!E182</f>
        <v>23273963</v>
      </c>
      <c r="F39" s="112">
        <f t="shared" si="1"/>
        <v>7846867</v>
      </c>
      <c r="G39" s="113">
        <f>[1]OTCHET!G182</f>
        <v>6653005</v>
      </c>
      <c r="H39" s="114">
        <f>[1]OTCHET!H182</f>
        <v>0</v>
      </c>
      <c r="I39" s="114">
        <f>[1]OTCHET!I182</f>
        <v>1141</v>
      </c>
      <c r="J39" s="115">
        <f>[1]OTCHET!J182</f>
        <v>1192721</v>
      </c>
      <c r="K39" s="125"/>
      <c r="L39" s="125"/>
      <c r="M39" s="125"/>
      <c r="N39" s="221"/>
      <c r="O39" s="118" t="s">
        <v>58</v>
      </c>
      <c r="P39" s="216"/>
      <c r="Q39" s="217"/>
      <c r="R39" s="218"/>
      <c r="S39" s="218"/>
      <c r="T39" s="218"/>
      <c r="U39" s="218"/>
      <c r="V39" s="218"/>
      <c r="W39" s="218"/>
      <c r="X39" s="219"/>
      <c r="Y39" s="218"/>
      <c r="Z39" s="218"/>
    </row>
    <row r="40" spans="1:26" ht="15.75" x14ac:dyDescent="0.25">
      <c r="A40" s="1">
        <v>80</v>
      </c>
      <c r="B40" s="222" t="s">
        <v>59</v>
      </c>
      <c r="C40" s="223" t="s">
        <v>60</v>
      </c>
      <c r="D40" s="222"/>
      <c r="E40" s="169">
        <f>[1]OTCHET!E185</f>
        <v>1806463</v>
      </c>
      <c r="F40" s="169">
        <f t="shared" si="1"/>
        <v>1038206</v>
      </c>
      <c r="G40" s="170">
        <f>[1]OTCHET!G185</f>
        <v>985356</v>
      </c>
      <c r="H40" s="171">
        <f>[1]OTCHET!H185</f>
        <v>0</v>
      </c>
      <c r="I40" s="171">
        <f>[1]OTCHET!I185</f>
        <v>6604</v>
      </c>
      <c r="J40" s="172">
        <f>[1]OTCHET!J185</f>
        <v>46246</v>
      </c>
      <c r="K40" s="153"/>
      <c r="L40" s="153"/>
      <c r="M40" s="153"/>
      <c r="N40" s="221"/>
      <c r="O40" s="173" t="s">
        <v>60</v>
      </c>
      <c r="P40" s="216"/>
      <c r="Q40" s="217"/>
      <c r="R40" s="218"/>
      <c r="S40" s="218"/>
      <c r="T40" s="218"/>
      <c r="U40" s="218"/>
      <c r="V40" s="218"/>
      <c r="W40" s="218"/>
      <c r="X40" s="219"/>
      <c r="Y40" s="218"/>
      <c r="Z40" s="218"/>
    </row>
    <row r="41" spans="1:26" ht="15.75" x14ac:dyDescent="0.25">
      <c r="A41" s="1">
        <v>85</v>
      </c>
      <c r="B41" s="222" t="s">
        <v>61</v>
      </c>
      <c r="C41" s="223" t="s">
        <v>62</v>
      </c>
      <c r="D41" s="222"/>
      <c r="E41" s="169">
        <f>+[1]OTCHET!E191+[1]OTCHET!E197</f>
        <v>5928574</v>
      </c>
      <c r="F41" s="169">
        <f t="shared" si="1"/>
        <v>1998424</v>
      </c>
      <c r="G41" s="170">
        <f>+[1]OTCHET!G191+[1]OTCHET!G197</f>
        <v>0</v>
      </c>
      <c r="H41" s="171">
        <f>+[1]OTCHET!H191+[1]OTCHET!H197</f>
        <v>0</v>
      </c>
      <c r="I41" s="171">
        <f>+[1]OTCHET!I191+[1]OTCHET!I197</f>
        <v>0</v>
      </c>
      <c r="J41" s="172">
        <f>+[1]OTCHET!J191+[1]OTCHET!J197</f>
        <v>1998424</v>
      </c>
      <c r="K41" s="153"/>
      <c r="L41" s="153"/>
      <c r="M41" s="153"/>
      <c r="N41" s="221"/>
      <c r="O41" s="173" t="s">
        <v>62</v>
      </c>
      <c r="P41" s="216"/>
      <c r="Q41" s="217"/>
      <c r="R41" s="218"/>
      <c r="S41" s="218"/>
      <c r="T41" s="218"/>
      <c r="U41" s="218"/>
      <c r="V41" s="218"/>
      <c r="W41" s="218"/>
      <c r="X41" s="219"/>
      <c r="Y41" s="218"/>
      <c r="Z41" s="218"/>
    </row>
    <row r="42" spans="1:26" ht="15.75" x14ac:dyDescent="0.25">
      <c r="A42" s="1">
        <v>90</v>
      </c>
      <c r="B42" s="222" t="s">
        <v>63</v>
      </c>
      <c r="C42" s="223" t="s">
        <v>64</v>
      </c>
      <c r="D42" s="222"/>
      <c r="E42" s="169">
        <f>+[1]OTCHET!E198+[1]OTCHET!E216+[1]OTCHET!E263</f>
        <v>12188000</v>
      </c>
      <c r="F42" s="169">
        <f t="shared" si="1"/>
        <v>2990078</v>
      </c>
      <c r="G42" s="170">
        <f>+[1]OTCHET!G198+[1]OTCHET!G216+[1]OTCHET!G263</f>
        <v>2759280</v>
      </c>
      <c r="H42" s="171">
        <f>+[1]OTCHET!H198+[1]OTCHET!H216+[1]OTCHET!H263</f>
        <v>0</v>
      </c>
      <c r="I42" s="171">
        <f>+[1]OTCHET!I198+[1]OTCHET!I216+[1]OTCHET!I263</f>
        <v>229231</v>
      </c>
      <c r="J42" s="172">
        <f>+[1]OTCHET!J198+[1]OTCHET!J216+[1]OTCHET!J263</f>
        <v>1567</v>
      </c>
      <c r="K42" s="153"/>
      <c r="L42" s="153"/>
      <c r="M42" s="153"/>
      <c r="N42" s="221"/>
      <c r="O42" s="173" t="s">
        <v>64</v>
      </c>
      <c r="P42" s="216"/>
      <c r="Q42" s="217"/>
      <c r="R42" s="218"/>
      <c r="S42" s="218"/>
      <c r="T42" s="218"/>
      <c r="U42" s="218"/>
      <c r="V42" s="218"/>
      <c r="W42" s="218"/>
      <c r="X42" s="219"/>
      <c r="Y42" s="218"/>
      <c r="Z42" s="218"/>
    </row>
    <row r="43" spans="1:26" ht="15.75" x14ac:dyDescent="0.25">
      <c r="A43" s="1">
        <v>95</v>
      </c>
      <c r="B43" s="224" t="s">
        <v>65</v>
      </c>
      <c r="C43" s="120" t="s">
        <v>66</v>
      </c>
      <c r="D43" s="224"/>
      <c r="E43" s="121">
        <f>+[1]OTCHET!E220+[1]OTCHET!E226+[1]OTCHET!E229+[1]OTCHET!E230+[1]OTCHET!E231+[1]OTCHET!E232+[1]OTCHET!E233</f>
        <v>1000000</v>
      </c>
      <c r="F43" s="121">
        <f t="shared" si="1"/>
        <v>2533</v>
      </c>
      <c r="G43" s="122">
        <f>+[1]OTCHET!G220+[1]OTCHET!G226+[1]OTCHET!G229+[1]OTCHET!G230+[1]OTCHET!G231+[1]OTCHET!G232+[1]OTCHET!G233</f>
        <v>2533</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66</v>
      </c>
      <c r="P43" s="216"/>
      <c r="Q43" s="217"/>
      <c r="R43" s="218"/>
      <c r="S43" s="218"/>
      <c r="T43" s="218"/>
      <c r="U43" s="218"/>
      <c r="V43" s="218"/>
      <c r="W43" s="218"/>
      <c r="X43" s="219"/>
      <c r="Y43" s="218"/>
      <c r="Z43" s="218"/>
    </row>
    <row r="44" spans="1:26" ht="15.75" x14ac:dyDescent="0.25">
      <c r="A44" s="1">
        <v>100</v>
      </c>
      <c r="B44" s="225" t="s">
        <v>67</v>
      </c>
      <c r="C44" s="225" t="s">
        <v>68</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68</v>
      </c>
      <c r="P44" s="216"/>
      <c r="Q44" s="217"/>
      <c r="R44" s="218"/>
      <c r="S44" s="218"/>
      <c r="T44" s="218"/>
      <c r="U44" s="218"/>
      <c r="V44" s="218"/>
      <c r="W44" s="218"/>
      <c r="X44" s="219"/>
      <c r="Y44" s="218"/>
      <c r="Z44" s="218"/>
    </row>
    <row r="45" spans="1:26" ht="15.75" x14ac:dyDescent="0.25">
      <c r="A45" s="1">
        <v>105</v>
      </c>
      <c r="B45" s="232" t="s">
        <v>69</v>
      </c>
      <c r="C45" s="233" t="s">
        <v>70</v>
      </c>
      <c r="D45" s="232"/>
      <c r="E45" s="234">
        <f>+[1]OTCHET!E247+[1]OTCHET!E248+[1]OTCHET!E249+[1]OTCHET!E250</f>
        <v>2896560637</v>
      </c>
      <c r="F45" s="234">
        <f t="shared" si="1"/>
        <v>1023860956</v>
      </c>
      <c r="G45" s="235">
        <f>+[1]OTCHET!G247+[1]OTCHET!G248+[1]OTCHET!G249+[1]OTCHET!G250</f>
        <v>1023865635</v>
      </c>
      <c r="H45" s="236">
        <f>+[1]OTCHET!H247+[1]OTCHET!H248+[1]OTCHET!H249+[1]OTCHET!H250</f>
        <v>0</v>
      </c>
      <c r="I45" s="236">
        <f>+[1]OTCHET!I247+[1]OTCHET!I248+[1]OTCHET!I249+[1]OTCHET!I250</f>
        <v>-4679</v>
      </c>
      <c r="J45" s="237">
        <f>+[1]OTCHET!J247+[1]OTCHET!J248+[1]OTCHET!J249+[1]OTCHET!J250</f>
        <v>0</v>
      </c>
      <c r="K45" s="153"/>
      <c r="L45" s="153"/>
      <c r="M45" s="153"/>
      <c r="N45" s="221"/>
      <c r="O45" s="238" t="s">
        <v>70</v>
      </c>
      <c r="P45" s="216"/>
      <c r="Q45" s="217"/>
      <c r="R45" s="218"/>
      <c r="S45" s="218"/>
      <c r="T45" s="218"/>
      <c r="U45" s="218"/>
      <c r="V45" s="218"/>
      <c r="W45" s="218"/>
      <c r="X45" s="219"/>
      <c r="Y45" s="218"/>
      <c r="Z45" s="218"/>
    </row>
    <row r="46" spans="1:26" ht="15.75" x14ac:dyDescent="0.25">
      <c r="A46" s="1">
        <v>106</v>
      </c>
      <c r="B46" s="225" t="s">
        <v>71</v>
      </c>
      <c r="C46" s="225" t="s">
        <v>72</v>
      </c>
      <c r="D46" s="225"/>
      <c r="E46" s="226">
        <f>+[1]OTCHET!E248</f>
        <v>0</v>
      </c>
      <c r="F46" s="226">
        <f t="shared" si="1"/>
        <v>0</v>
      </c>
      <c r="G46" s="227">
        <f>+[1]OTCHET!G248</f>
        <v>0</v>
      </c>
      <c r="H46" s="228">
        <f>+[1]OTCHET!H248</f>
        <v>0</v>
      </c>
      <c r="I46" s="229">
        <f>+[1]OTCHET!I248</f>
        <v>0</v>
      </c>
      <c r="J46" s="230">
        <f>+[1]OTCHET!J248</f>
        <v>0</v>
      </c>
      <c r="K46" s="153"/>
      <c r="L46" s="153"/>
      <c r="M46" s="153"/>
      <c r="N46" s="221"/>
      <c r="O46" s="231" t="s">
        <v>72</v>
      </c>
      <c r="P46" s="216"/>
      <c r="Q46" s="217"/>
      <c r="R46" s="218"/>
      <c r="S46" s="218"/>
      <c r="T46" s="218"/>
      <c r="U46" s="218"/>
      <c r="V46" s="218"/>
      <c r="W46" s="218"/>
      <c r="X46" s="219"/>
      <c r="Y46" s="218"/>
      <c r="Z46" s="218"/>
    </row>
    <row r="47" spans="1:26" ht="15.75" x14ac:dyDescent="0.25">
      <c r="A47" s="1">
        <v>107</v>
      </c>
      <c r="B47" s="223" t="s">
        <v>73</v>
      </c>
      <c r="C47" s="223" t="s">
        <v>74</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74</v>
      </c>
      <c r="P47" s="216"/>
      <c r="Q47" s="217"/>
      <c r="R47" s="218"/>
      <c r="S47" s="218"/>
      <c r="T47" s="218"/>
      <c r="U47" s="218"/>
      <c r="V47" s="218"/>
      <c r="W47" s="218"/>
      <c r="X47" s="219"/>
      <c r="Y47" s="218"/>
      <c r="Z47" s="218"/>
    </row>
    <row r="48" spans="1:26" ht="15.75" x14ac:dyDescent="0.25">
      <c r="A48" s="1">
        <v>108</v>
      </c>
      <c r="B48" s="223" t="s">
        <v>75</v>
      </c>
      <c r="C48" s="223" t="s">
        <v>76</v>
      </c>
      <c r="D48" s="222"/>
      <c r="E48" s="169">
        <f>[1]OTCHET!E267+[1]OTCHET!E268+[1]OTCHET!E276+[1]OTCHET!E279</f>
        <v>7000000</v>
      </c>
      <c r="F48" s="169">
        <f t="shared" si="1"/>
        <v>221913</v>
      </c>
      <c r="G48" s="170">
        <f>[1]OTCHET!G267+[1]OTCHET!G268+[1]OTCHET!G276+[1]OTCHET!G279</f>
        <v>221913</v>
      </c>
      <c r="H48" s="171">
        <f>[1]OTCHET!H267+[1]OTCHET!H268+[1]OTCHET!H276+[1]OTCHET!H279</f>
        <v>0</v>
      </c>
      <c r="I48" s="171">
        <f>[1]OTCHET!I267+[1]OTCHET!I268+[1]OTCHET!I276+[1]OTCHET!I279</f>
        <v>0</v>
      </c>
      <c r="J48" s="172">
        <f>[1]OTCHET!J267+[1]OTCHET!J268+[1]OTCHET!J276+[1]OTCHET!J279</f>
        <v>0</v>
      </c>
      <c r="K48" s="153"/>
      <c r="L48" s="153"/>
      <c r="M48" s="153"/>
      <c r="N48" s="221"/>
      <c r="O48" s="173" t="s">
        <v>76</v>
      </c>
      <c r="P48" s="216"/>
      <c r="Q48" s="217"/>
      <c r="R48" s="218"/>
      <c r="S48" s="218"/>
      <c r="T48" s="218"/>
      <c r="U48" s="218"/>
      <c r="V48" s="218"/>
      <c r="W48" s="218"/>
      <c r="X48" s="219"/>
      <c r="Y48" s="218"/>
      <c r="Z48" s="218"/>
    </row>
    <row r="49" spans="1:26" ht="15.75" x14ac:dyDescent="0.25">
      <c r="A49" s="1">
        <v>110</v>
      </c>
      <c r="B49" s="223" t="s">
        <v>77</v>
      </c>
      <c r="C49" s="223" t="s">
        <v>78</v>
      </c>
      <c r="D49" s="223"/>
      <c r="E49" s="169">
        <f>+[1]OTCHET!E280</f>
        <v>0</v>
      </c>
      <c r="F49" s="169">
        <f t="shared" si="1"/>
        <v>0</v>
      </c>
      <c r="G49" s="170">
        <f>+[1]OTCHET!G280</f>
        <v>0</v>
      </c>
      <c r="H49" s="171">
        <f>+[1]OTCHET!H280</f>
        <v>0</v>
      </c>
      <c r="I49" s="171">
        <f>+[1]OTCHET!I280</f>
        <v>0</v>
      </c>
      <c r="J49" s="172">
        <f>+[1]OTCHET!J280</f>
        <v>0</v>
      </c>
      <c r="K49" s="153"/>
      <c r="L49" s="153"/>
      <c r="M49" s="153"/>
      <c r="N49" s="221"/>
      <c r="O49" s="173" t="s">
        <v>78</v>
      </c>
      <c r="P49" s="216"/>
      <c r="Q49" s="217"/>
      <c r="R49" s="218"/>
      <c r="S49" s="218"/>
      <c r="T49" s="218"/>
      <c r="U49" s="218"/>
      <c r="V49" s="218"/>
      <c r="W49" s="218"/>
      <c r="X49" s="219"/>
      <c r="Y49" s="218"/>
      <c r="Z49" s="218"/>
    </row>
    <row r="50" spans="1:26" ht="15.75" x14ac:dyDescent="0.25">
      <c r="A50" s="1">
        <v>115</v>
      </c>
      <c r="B50" s="224" t="s">
        <v>79</v>
      </c>
      <c r="C50" s="239" t="s">
        <v>80</v>
      </c>
      <c r="D50" s="120"/>
      <c r="E50" s="121">
        <f>+[1]OTCHET!E285</f>
        <v>0</v>
      </c>
      <c r="F50" s="121">
        <f t="shared" si="1"/>
        <v>0</v>
      </c>
      <c r="G50" s="122">
        <f>+[1]OTCHET!G285</f>
        <v>0</v>
      </c>
      <c r="H50" s="123">
        <f>+[1]OTCHET!H285</f>
        <v>0</v>
      </c>
      <c r="I50" s="123">
        <f>+[1]OTCHET!I285</f>
        <v>0</v>
      </c>
      <c r="J50" s="124">
        <f>+[1]OTCHET!J285</f>
        <v>0</v>
      </c>
      <c r="K50" s="153"/>
      <c r="L50" s="153"/>
      <c r="M50" s="153"/>
      <c r="N50" s="221"/>
      <c r="O50" s="126" t="s">
        <v>80</v>
      </c>
      <c r="P50" s="216"/>
      <c r="Q50" s="217"/>
      <c r="R50" s="218"/>
      <c r="S50" s="218"/>
      <c r="T50" s="218"/>
      <c r="U50" s="218"/>
      <c r="V50" s="218"/>
      <c r="W50" s="218"/>
      <c r="X50" s="219"/>
      <c r="Y50" s="218"/>
      <c r="Z50" s="218"/>
    </row>
    <row r="51" spans="1:26" ht="16.5" thickBot="1" x14ac:dyDescent="0.3">
      <c r="A51" s="1">
        <v>120</v>
      </c>
      <c r="B51" s="240" t="s">
        <v>81</v>
      </c>
      <c r="C51" s="240" t="s">
        <v>82</v>
      </c>
      <c r="D51" s="241"/>
      <c r="E51" s="242">
        <f>[1]OTCHET!E286</f>
        <v>0</v>
      </c>
      <c r="F51" s="242">
        <f t="shared" si="1"/>
        <v>0</v>
      </c>
      <c r="G51" s="243">
        <f>[1]OTCHET!G286</f>
        <v>0</v>
      </c>
      <c r="H51" s="244">
        <f>[1]OTCHET!H286</f>
        <v>0</v>
      </c>
      <c r="I51" s="244">
        <f>[1]OTCHET!I286</f>
        <v>0</v>
      </c>
      <c r="J51" s="245">
        <f>[1]OTCHET!J286</f>
        <v>0</v>
      </c>
      <c r="K51" s="174"/>
      <c r="L51" s="174"/>
      <c r="M51" s="174"/>
      <c r="N51" s="221"/>
      <c r="O51" s="246" t="s">
        <v>82</v>
      </c>
      <c r="P51" s="216"/>
      <c r="Q51" s="217"/>
      <c r="R51" s="218"/>
      <c r="S51" s="218"/>
      <c r="T51" s="218"/>
      <c r="U51" s="218"/>
      <c r="V51" s="218"/>
      <c r="W51" s="218"/>
      <c r="X51" s="219"/>
      <c r="Y51" s="218"/>
      <c r="Z51" s="218"/>
    </row>
    <row r="52" spans="1:26" ht="16.5" thickBot="1" x14ac:dyDescent="0.3">
      <c r="A52" s="1">
        <v>125</v>
      </c>
      <c r="B52" s="247" t="s">
        <v>83</v>
      </c>
      <c r="C52" s="248" t="s">
        <v>84</v>
      </c>
      <c r="D52" s="249"/>
      <c r="E52" s="250">
        <f>[1]OTCHET!E288</f>
        <v>0</v>
      </c>
      <c r="F52" s="250">
        <f t="shared" si="1"/>
        <v>0</v>
      </c>
      <c r="G52" s="251">
        <f>[1]OTCHET!G288</f>
        <v>0</v>
      </c>
      <c r="H52" s="252">
        <f>[1]OTCHET!H288</f>
        <v>0</v>
      </c>
      <c r="I52" s="252">
        <f>[1]OTCHET!I288</f>
        <v>0</v>
      </c>
      <c r="J52" s="253">
        <f>[1]OTCHET!J288</f>
        <v>0</v>
      </c>
      <c r="K52" s="254"/>
      <c r="L52" s="254"/>
      <c r="M52" s="255"/>
      <c r="N52" s="221"/>
      <c r="O52" s="256" t="s">
        <v>84</v>
      </c>
      <c r="P52" s="216"/>
      <c r="Q52" s="217"/>
      <c r="R52" s="218"/>
      <c r="S52" s="218"/>
      <c r="T52" s="218"/>
      <c r="U52" s="218"/>
      <c r="V52" s="218"/>
      <c r="W52" s="218"/>
      <c r="X52" s="219"/>
      <c r="Y52" s="218"/>
      <c r="Z52" s="218"/>
    </row>
    <row r="53" spans="1:26" ht="15.75" x14ac:dyDescent="0.25">
      <c r="A53" s="257">
        <v>127</v>
      </c>
      <c r="B53" s="177" t="s">
        <v>85</v>
      </c>
      <c r="C53" s="177" t="s">
        <v>86</v>
      </c>
      <c r="D53" s="258"/>
      <c r="E53" s="259">
        <f>+[1]OTCHET!E289</f>
        <v>108186000</v>
      </c>
      <c r="F53" s="259">
        <f t="shared" si="1"/>
        <v>0</v>
      </c>
      <c r="G53" s="260">
        <f>+[1]OTCHET!G289</f>
        <v>0</v>
      </c>
      <c r="H53" s="261">
        <f>+[1]OTCHET!H289</f>
        <v>0</v>
      </c>
      <c r="I53" s="261">
        <f>+[1]OTCHET!I289</f>
        <v>0</v>
      </c>
      <c r="J53" s="262">
        <f>+[1]OTCHET!J289</f>
        <v>0</v>
      </c>
      <c r="K53" s="263"/>
      <c r="L53" s="263"/>
      <c r="M53" s="264"/>
      <c r="N53" s="197"/>
      <c r="O53" s="265" t="s">
        <v>86</v>
      </c>
      <c r="P53" s="216"/>
      <c r="Q53" s="217"/>
      <c r="R53" s="218"/>
      <c r="S53" s="218"/>
      <c r="T53" s="218"/>
      <c r="U53" s="218"/>
      <c r="V53" s="218"/>
      <c r="W53" s="218"/>
      <c r="X53" s="219"/>
      <c r="Y53" s="218"/>
      <c r="Z53" s="218"/>
    </row>
    <row r="54" spans="1:26" ht="19.5" thickBot="1" x14ac:dyDescent="0.35">
      <c r="A54" s="1">
        <v>130</v>
      </c>
      <c r="B54" s="266" t="s">
        <v>87</v>
      </c>
      <c r="C54" s="267" t="s">
        <v>88</v>
      </c>
      <c r="D54" s="267"/>
      <c r="E54" s="268">
        <f t="shared" ref="E54:J54" si="4">+E55+E56+E60</f>
        <v>1000688637</v>
      </c>
      <c r="F54" s="268">
        <f t="shared" si="4"/>
        <v>307220625</v>
      </c>
      <c r="G54" s="269">
        <f t="shared" si="4"/>
        <v>306461549</v>
      </c>
      <c r="H54" s="270">
        <f t="shared" si="4"/>
        <v>0</v>
      </c>
      <c r="I54" s="271">
        <f t="shared" si="4"/>
        <v>0</v>
      </c>
      <c r="J54" s="272">
        <f t="shared" si="4"/>
        <v>759076</v>
      </c>
      <c r="K54" s="107">
        <f>+K55+K56+K59</f>
        <v>0</v>
      </c>
      <c r="L54" s="107">
        <f>+L55+L56+L59</f>
        <v>0</v>
      </c>
      <c r="M54" s="107">
        <f>+M55+M56+M59</f>
        <v>0</v>
      </c>
      <c r="N54" s="117"/>
      <c r="O54" s="273" t="s">
        <v>88</v>
      </c>
      <c r="P54" s="216"/>
      <c r="Q54" s="217"/>
      <c r="R54" s="218"/>
      <c r="S54" s="218"/>
      <c r="T54" s="218"/>
      <c r="U54" s="218"/>
      <c r="V54" s="218"/>
      <c r="W54" s="218"/>
      <c r="X54" s="219"/>
      <c r="Y54" s="218"/>
      <c r="Z54" s="218"/>
    </row>
    <row r="55" spans="1:26" ht="16.5" thickTop="1" x14ac:dyDescent="0.25">
      <c r="A55" s="1">
        <v>135</v>
      </c>
      <c r="B55" s="232" t="s">
        <v>89</v>
      </c>
      <c r="C55" s="233" t="s">
        <v>90</v>
      </c>
      <c r="D55" s="232"/>
      <c r="E55" s="274">
        <f>+[1]OTCHET!E349+[1]OTCHET!E363+[1]OTCHET!E376</f>
        <v>996279000</v>
      </c>
      <c r="F55" s="274">
        <f t="shared" si="1"/>
        <v>325472000</v>
      </c>
      <c r="G55" s="275">
        <f>+[1]OTCHET!G349+[1]OTCHET!G363+[1]OTCHET!G376</f>
        <v>325472000</v>
      </c>
      <c r="H55" s="276">
        <f>+[1]OTCHET!H349+[1]OTCHET!H363+[1]OTCHET!H376</f>
        <v>0</v>
      </c>
      <c r="I55" s="276">
        <f>+[1]OTCHET!I349+[1]OTCHET!I363+[1]OTCHET!I376</f>
        <v>0</v>
      </c>
      <c r="J55" s="277">
        <f>+[1]OTCHET!J349+[1]OTCHET!J363+[1]OTCHET!J376</f>
        <v>0</v>
      </c>
      <c r="K55" s="264"/>
      <c r="L55" s="264"/>
      <c r="M55" s="264"/>
      <c r="N55" s="197"/>
      <c r="O55" s="278" t="s">
        <v>90</v>
      </c>
      <c r="P55" s="216"/>
      <c r="Q55" s="217"/>
      <c r="R55" s="218"/>
      <c r="S55" s="218"/>
      <c r="T55" s="218"/>
      <c r="U55" s="218"/>
      <c r="V55" s="218"/>
      <c r="W55" s="218"/>
      <c r="X55" s="219"/>
      <c r="Y55" s="218"/>
      <c r="Z55" s="218"/>
    </row>
    <row r="56" spans="1:26" ht="15.75" x14ac:dyDescent="0.25">
      <c r="A56" s="1">
        <v>140</v>
      </c>
      <c r="B56" s="222" t="s">
        <v>91</v>
      </c>
      <c r="C56" s="223" t="s">
        <v>92</v>
      </c>
      <c r="D56" s="222"/>
      <c r="E56" s="279">
        <f>+[1]OTCHET!E371+[1]OTCHET!E379+[1]OTCHET!E384+[1]OTCHET!E387+[1]OTCHET!E390+[1]OTCHET!E393+[1]OTCHET!E394+[1]OTCHET!E397+[1]OTCHET!E410+[1]OTCHET!E411+[1]OTCHET!E412+[1]OTCHET!E413+[1]OTCHET!E414</f>
        <v>4409637</v>
      </c>
      <c r="F56" s="279">
        <f t="shared" si="1"/>
        <v>-18969712</v>
      </c>
      <c r="G56" s="280">
        <f>+[1]OTCHET!G371+[1]OTCHET!G379+[1]OTCHET!G384+[1]OTCHET!G387+[1]OTCHET!G390+[1]OTCHET!G393+[1]OTCHET!G394+[1]OTCHET!G397+[1]OTCHET!G410+[1]OTCHET!G411+[1]OTCHET!G412+[1]OTCHET!G413+[1]OTCHET!G414</f>
        <v>-19010451</v>
      </c>
      <c r="H56" s="281">
        <f>+[1]OTCHET!H371+[1]OTCHET!H379+[1]OTCHET!H384+[1]OTCHET!H387+[1]OTCHET!H390+[1]OTCHET!H393+[1]OTCHET!H394+[1]OTCHET!H397+[1]OTCHET!H410+[1]OTCHET!H411+[1]OTCHET!H412+[1]OTCHET!H413+[1]OTCHET!H414</f>
        <v>0</v>
      </c>
      <c r="I56" s="281">
        <f>+[1]OTCHET!I371+[1]OTCHET!I379+[1]OTCHET!I384+[1]OTCHET!I387+[1]OTCHET!I390+[1]OTCHET!I393+[1]OTCHET!I394+[1]OTCHET!I397+[1]OTCHET!I410+[1]OTCHET!I411+[1]OTCHET!I412+[1]OTCHET!I413+[1]OTCHET!I414</f>
        <v>0</v>
      </c>
      <c r="J56" s="282">
        <f>+[1]OTCHET!J371+[1]OTCHET!J379+[1]OTCHET!J384+[1]OTCHET!J387+[1]OTCHET!J390+[1]OTCHET!J393+[1]OTCHET!J394+[1]OTCHET!J397+[1]OTCHET!J410+[1]OTCHET!J411+[1]OTCHET!J412+[1]OTCHET!J413+[1]OTCHET!J414</f>
        <v>40739</v>
      </c>
      <c r="K56" s="264"/>
      <c r="L56" s="264"/>
      <c r="M56" s="264"/>
      <c r="N56" s="197"/>
      <c r="O56" s="283" t="s">
        <v>92</v>
      </c>
      <c r="P56" s="216"/>
      <c r="Q56" s="217"/>
      <c r="R56" s="218"/>
      <c r="S56" s="218"/>
      <c r="T56" s="218"/>
      <c r="U56" s="218"/>
      <c r="V56" s="218"/>
      <c r="W56" s="218"/>
      <c r="X56" s="219"/>
      <c r="Y56" s="218"/>
      <c r="Z56" s="218"/>
    </row>
    <row r="57" spans="1:26" ht="15.75" x14ac:dyDescent="0.25">
      <c r="A57" s="1">
        <v>145</v>
      </c>
      <c r="B57" s="120" t="s">
        <v>93</v>
      </c>
      <c r="C57" s="120" t="s">
        <v>94</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94</v>
      </c>
      <c r="P57" s="216"/>
      <c r="Q57" s="217"/>
      <c r="R57" s="218"/>
      <c r="S57" s="218"/>
      <c r="T57" s="218"/>
      <c r="U57" s="218"/>
      <c r="V57" s="218"/>
      <c r="W57" s="218"/>
      <c r="X57" s="219"/>
      <c r="Y57" s="218"/>
      <c r="Z57" s="218"/>
    </row>
    <row r="58" spans="1:26" ht="15.75" x14ac:dyDescent="0.25">
      <c r="A58" s="1">
        <v>150</v>
      </c>
      <c r="B58" s="289" t="s">
        <v>95</v>
      </c>
      <c r="C58" s="289" t="s">
        <v>32</v>
      </c>
      <c r="D58" s="290"/>
      <c r="E58" s="291">
        <f>[1]OTCHET!E393</f>
        <v>0</v>
      </c>
      <c r="F58" s="291">
        <f t="shared" si="1"/>
        <v>0</v>
      </c>
      <c r="G58" s="292">
        <f>[1]OTCHET!G393</f>
        <v>0</v>
      </c>
      <c r="H58" s="293">
        <f>[1]OTCHET!H393</f>
        <v>0</v>
      </c>
      <c r="I58" s="293">
        <f>[1]OTCHET!I393</f>
        <v>0</v>
      </c>
      <c r="J58" s="294">
        <f>[1]OTCHET!J393</f>
        <v>0</v>
      </c>
      <c r="K58" s="264"/>
      <c r="L58" s="264"/>
      <c r="M58" s="264"/>
      <c r="N58" s="197"/>
      <c r="O58" s="295" t="s">
        <v>32</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96</v>
      </c>
      <c r="C60" s="199" t="s">
        <v>97</v>
      </c>
      <c r="D60" s="298"/>
      <c r="E60" s="200">
        <f>[1]OTCHET!E400</f>
        <v>0</v>
      </c>
      <c r="F60" s="200">
        <f t="shared" si="1"/>
        <v>718337</v>
      </c>
      <c r="G60" s="201">
        <f>[1]OTCHET!G400</f>
        <v>0</v>
      </c>
      <c r="H60" s="202">
        <f>[1]OTCHET!H400</f>
        <v>0</v>
      </c>
      <c r="I60" s="202">
        <f>[1]OTCHET!I400</f>
        <v>0</v>
      </c>
      <c r="J60" s="203">
        <f>[1]OTCHET!J400</f>
        <v>718337</v>
      </c>
      <c r="K60" s="299"/>
      <c r="L60" s="299"/>
      <c r="M60" s="299"/>
      <c r="N60" s="197"/>
      <c r="O60" s="205" t="s">
        <v>97</v>
      </c>
      <c r="P60" s="216"/>
      <c r="Q60" s="217"/>
      <c r="R60" s="218"/>
      <c r="S60" s="218"/>
      <c r="T60" s="218"/>
      <c r="U60" s="218"/>
      <c r="V60" s="218"/>
      <c r="W60" s="218"/>
      <c r="X60" s="219"/>
      <c r="Y60" s="218"/>
      <c r="Z60" s="218"/>
    </row>
    <row r="61" spans="1:26" ht="19.5" thickBot="1" x14ac:dyDescent="0.35">
      <c r="A61" s="1">
        <v>165</v>
      </c>
      <c r="B61" s="300" t="s">
        <v>98</v>
      </c>
      <c r="C61" s="301" t="s">
        <v>99</v>
      </c>
      <c r="D61" s="302"/>
      <c r="E61" s="303">
        <f>+[1]OTCHET!E240</f>
        <v>0</v>
      </c>
      <c r="F61" s="303">
        <f t="shared" si="1"/>
        <v>0</v>
      </c>
      <c r="G61" s="304">
        <f>+[1]OTCHET!G240</f>
        <v>0</v>
      </c>
      <c r="H61" s="305">
        <f>+[1]OTCHET!H240</f>
        <v>0</v>
      </c>
      <c r="I61" s="305">
        <f>+[1]OTCHET!I240</f>
        <v>0</v>
      </c>
      <c r="J61" s="306">
        <f>+[1]OTCHET!J240</f>
        <v>0</v>
      </c>
      <c r="K61" s="307"/>
      <c r="L61" s="307"/>
      <c r="M61" s="307"/>
      <c r="N61" s="197"/>
      <c r="O61" s="308" t="s">
        <v>99</v>
      </c>
      <c r="P61" s="216"/>
      <c r="Q61" s="217"/>
      <c r="R61" s="218"/>
      <c r="S61" s="218"/>
      <c r="T61" s="218"/>
      <c r="U61" s="218"/>
      <c r="V61" s="218"/>
      <c r="W61" s="218"/>
      <c r="X61" s="219"/>
      <c r="Y61" s="218"/>
      <c r="Z61" s="218"/>
    </row>
    <row r="62" spans="1:26" ht="20.25" thickTop="1" thickBot="1" x14ac:dyDescent="0.35">
      <c r="A62" s="1">
        <v>175</v>
      </c>
      <c r="B62" s="309" t="s">
        <v>100</v>
      </c>
      <c r="C62" s="310"/>
      <c r="D62" s="310"/>
      <c r="E62" s="311">
        <f t="shared" ref="E62:J62" si="5">+E22-E38+E54-E61</f>
        <v>0</v>
      </c>
      <c r="F62" s="311">
        <f t="shared" si="5"/>
        <v>-52128374</v>
      </c>
      <c r="G62" s="312">
        <f t="shared" si="5"/>
        <v>-50077438</v>
      </c>
      <c r="H62" s="313">
        <f t="shared" si="5"/>
        <v>0</v>
      </c>
      <c r="I62" s="313">
        <f t="shared" si="5"/>
        <v>-231093</v>
      </c>
      <c r="J62" s="314">
        <f t="shared" si="5"/>
        <v>-1819843</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101</v>
      </c>
      <c r="C64" s="322" t="s">
        <v>102</v>
      </c>
      <c r="D64" s="322"/>
      <c r="E64" s="323">
        <f>SUM(+E66+E74+E75+E82+E83+E84+E87+E88+E89+E90+E91+E92+E93)</f>
        <v>0</v>
      </c>
      <c r="F64" s="323">
        <f>SUM(+F66+F74+F75+F82+F83+F84+F87+F88+F89+F90+F91+F92+F93)</f>
        <v>52128374</v>
      </c>
      <c r="G64" s="324">
        <f t="shared" ref="G64:L64" si="7">SUM(+G66+G74+G75+G82+G83+G84+G87+G88+G89+G90+G91+G92+G93)</f>
        <v>50077438</v>
      </c>
      <c r="H64" s="325">
        <f>SUM(+H66+H74+H75+H82+H83+H84+H87+H88+H89+H90+H91+H92+H93)</f>
        <v>0</v>
      </c>
      <c r="I64" s="325">
        <f>SUM(+I66+I74+I75+I82+I83+I84+I87+I88+I89+I90+I91+I92+I93)</f>
        <v>231093</v>
      </c>
      <c r="J64" s="326">
        <f>SUM(+J66+J74+J75+J82+J83+J84+J87+J88+J89+J90+J91+J92+J93)</f>
        <v>1819843</v>
      </c>
      <c r="K64" s="327" t="e">
        <f t="shared" si="7"/>
        <v>#REF!</v>
      </c>
      <c r="L64" s="327" t="e">
        <f t="shared" si="7"/>
        <v>#REF!</v>
      </c>
      <c r="M64" s="327" t="e">
        <f>SUM(+M66+M74+M75+M82+M83+M84+M87+M88+M89+M90+M91+M93+M94)</f>
        <v>#REF!</v>
      </c>
      <c r="N64" s="197"/>
      <c r="O64" s="328" t="s">
        <v>102</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103</v>
      </c>
      <c r="C66" s="120" t="s">
        <v>104</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104</v>
      </c>
      <c r="P66" s="339"/>
      <c r="Q66" s="217"/>
      <c r="R66" s="218"/>
      <c r="S66" s="218"/>
      <c r="T66" s="218"/>
      <c r="U66" s="218"/>
      <c r="V66" s="218"/>
      <c r="W66" s="218"/>
      <c r="X66" s="219"/>
      <c r="Y66" s="218"/>
      <c r="Z66" s="218"/>
    </row>
    <row r="67" spans="1:26" ht="15.75" x14ac:dyDescent="0.25">
      <c r="A67" s="340">
        <v>200</v>
      </c>
      <c r="B67" s="341" t="s">
        <v>105</v>
      </c>
      <c r="C67" s="341" t="s">
        <v>106</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106</v>
      </c>
      <c r="P67" s="348"/>
      <c r="Q67" s="217"/>
      <c r="R67" s="218"/>
      <c r="S67" s="218"/>
      <c r="T67" s="218"/>
      <c r="U67" s="218"/>
      <c r="V67" s="218"/>
      <c r="W67" s="218"/>
      <c r="X67" s="219"/>
      <c r="Y67" s="218"/>
      <c r="Z67" s="218"/>
    </row>
    <row r="68" spans="1:26" ht="15.75" x14ac:dyDescent="0.25">
      <c r="A68" s="340">
        <v>205</v>
      </c>
      <c r="B68" s="349" t="s">
        <v>107</v>
      </c>
      <c r="C68" s="349" t="s">
        <v>108</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108</v>
      </c>
      <c r="P68" s="348"/>
      <c r="Q68" s="217"/>
      <c r="R68" s="218"/>
      <c r="S68" s="218"/>
      <c r="T68" s="218"/>
      <c r="U68" s="218"/>
      <c r="V68" s="218"/>
      <c r="W68" s="218"/>
      <c r="X68" s="219"/>
      <c r="Y68" s="218"/>
      <c r="Z68" s="218"/>
    </row>
    <row r="69" spans="1:26" ht="15.75" x14ac:dyDescent="0.25">
      <c r="A69" s="340">
        <v>210</v>
      </c>
      <c r="B69" s="349" t="s">
        <v>109</v>
      </c>
      <c r="C69" s="349" t="s">
        <v>110</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110</v>
      </c>
      <c r="P69" s="348"/>
      <c r="Q69" s="217"/>
      <c r="R69" s="218"/>
      <c r="S69" s="218"/>
      <c r="T69" s="218"/>
      <c r="U69" s="218"/>
      <c r="V69" s="218"/>
      <c r="W69" s="218"/>
      <c r="X69" s="219"/>
      <c r="Y69" s="218"/>
      <c r="Z69" s="218"/>
    </row>
    <row r="70" spans="1:26" ht="15.75" x14ac:dyDescent="0.25">
      <c r="A70" s="340">
        <v>215</v>
      </c>
      <c r="B70" s="349" t="s">
        <v>111</v>
      </c>
      <c r="C70" s="349" t="s">
        <v>112</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112</v>
      </c>
      <c r="P70" s="348"/>
      <c r="Q70" s="217"/>
      <c r="R70" s="218"/>
      <c r="S70" s="218"/>
      <c r="T70" s="218"/>
      <c r="U70" s="218"/>
      <c r="V70" s="218"/>
      <c r="W70" s="218"/>
      <c r="X70" s="219"/>
      <c r="Y70" s="218"/>
      <c r="Z70" s="218"/>
    </row>
    <row r="71" spans="1:26" ht="15.75" x14ac:dyDescent="0.25">
      <c r="A71" s="340">
        <v>220</v>
      </c>
      <c r="B71" s="349" t="s">
        <v>113</v>
      </c>
      <c r="C71" s="349" t="s">
        <v>114</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114</v>
      </c>
      <c r="P71" s="348"/>
      <c r="Q71" s="217"/>
      <c r="R71" s="218"/>
      <c r="S71" s="218"/>
      <c r="T71" s="218"/>
      <c r="U71" s="218"/>
      <c r="V71" s="218"/>
      <c r="W71" s="218"/>
      <c r="X71" s="219"/>
      <c r="Y71" s="218"/>
      <c r="Z71" s="218"/>
    </row>
    <row r="72" spans="1:26" ht="15.75" x14ac:dyDescent="0.25">
      <c r="A72" s="340">
        <v>230</v>
      </c>
      <c r="B72" s="355" t="s">
        <v>115</v>
      </c>
      <c r="C72" s="355" t="s">
        <v>116</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116</v>
      </c>
      <c r="P72" s="348"/>
      <c r="Q72" s="217"/>
      <c r="R72" s="218"/>
      <c r="S72" s="218"/>
      <c r="T72" s="218"/>
      <c r="U72" s="218"/>
      <c r="V72" s="218"/>
      <c r="W72" s="218"/>
      <c r="X72" s="219"/>
      <c r="Y72" s="218"/>
      <c r="Z72" s="218"/>
    </row>
    <row r="73" spans="1:26" ht="15.75" x14ac:dyDescent="0.25">
      <c r="A73" s="340">
        <v>235</v>
      </c>
      <c r="B73" s="356" t="s">
        <v>117</v>
      </c>
      <c r="C73" s="356" t="s">
        <v>118</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118</v>
      </c>
      <c r="P73" s="348"/>
      <c r="Q73" s="217"/>
      <c r="R73" s="218"/>
      <c r="S73" s="218"/>
      <c r="T73" s="218"/>
      <c r="U73" s="218"/>
      <c r="V73" s="218"/>
      <c r="W73" s="218"/>
      <c r="X73" s="219"/>
      <c r="Y73" s="218"/>
      <c r="Z73" s="218"/>
    </row>
    <row r="74" spans="1:26" ht="15.75" x14ac:dyDescent="0.25">
      <c r="A74" s="340">
        <v>240</v>
      </c>
      <c r="B74" s="232" t="s">
        <v>119</v>
      </c>
      <c r="C74" s="233" t="s">
        <v>120</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120</v>
      </c>
      <c r="P74" s="348"/>
      <c r="Q74" s="217"/>
      <c r="R74" s="218"/>
      <c r="S74" s="218"/>
      <c r="T74" s="218"/>
      <c r="U74" s="218"/>
      <c r="V74" s="218"/>
      <c r="W74" s="218"/>
      <c r="X74" s="219"/>
      <c r="Y74" s="218"/>
      <c r="Z74" s="218"/>
    </row>
    <row r="75" spans="1:26" ht="15.75" x14ac:dyDescent="0.25">
      <c r="A75" s="340">
        <v>245</v>
      </c>
      <c r="B75" s="224" t="s">
        <v>121</v>
      </c>
      <c r="C75" s="120" t="s">
        <v>122</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122</v>
      </c>
      <c r="P75" s="348"/>
      <c r="Q75" s="217"/>
      <c r="R75" s="218"/>
      <c r="S75" s="218"/>
      <c r="T75" s="218"/>
      <c r="U75" s="218"/>
      <c r="V75" s="218"/>
      <c r="W75" s="218"/>
      <c r="X75" s="219"/>
      <c r="Y75" s="218"/>
      <c r="Z75" s="218"/>
    </row>
    <row r="76" spans="1:26" ht="15.75" x14ac:dyDescent="0.25">
      <c r="A76" s="340">
        <v>250</v>
      </c>
      <c r="B76" s="341" t="s">
        <v>123</v>
      </c>
      <c r="C76" s="341" t="s">
        <v>124</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124</v>
      </c>
      <c r="P76" s="348"/>
      <c r="Q76" s="217"/>
      <c r="R76" s="218"/>
      <c r="S76" s="218"/>
      <c r="T76" s="218"/>
      <c r="U76" s="218"/>
      <c r="V76" s="218"/>
      <c r="W76" s="218"/>
      <c r="X76" s="219"/>
      <c r="Y76" s="218"/>
      <c r="Z76" s="218"/>
    </row>
    <row r="77" spans="1:26" ht="15.75" x14ac:dyDescent="0.25">
      <c r="A77" s="340">
        <v>260</v>
      </c>
      <c r="B77" s="349" t="s">
        <v>125</v>
      </c>
      <c r="C77" s="349" t="s">
        <v>126</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126</v>
      </c>
      <c r="P77" s="348"/>
      <c r="Q77" s="217"/>
      <c r="R77" s="218"/>
      <c r="S77" s="218"/>
      <c r="T77" s="218"/>
      <c r="U77" s="218"/>
      <c r="V77" s="218"/>
      <c r="W77" s="218"/>
      <c r="X77" s="219"/>
      <c r="Y77" s="218"/>
      <c r="Z77" s="218"/>
    </row>
    <row r="78" spans="1:26" ht="15.75" x14ac:dyDescent="0.25">
      <c r="A78" s="340">
        <v>265</v>
      </c>
      <c r="B78" s="349" t="s">
        <v>127</v>
      </c>
      <c r="C78" s="349" t="s">
        <v>128</v>
      </c>
      <c r="D78" s="349"/>
      <c r="E78" s="350">
        <f>[1]OTCHET!E459</f>
        <v>0</v>
      </c>
      <c r="F78" s="350">
        <f t="shared" si="1"/>
        <v>0</v>
      </c>
      <c r="G78" s="351">
        <f>[1]OTCHET!G459</f>
        <v>0</v>
      </c>
      <c r="H78" s="352">
        <f>[1]OTCHET!H459</f>
        <v>0</v>
      </c>
      <c r="I78" s="352">
        <f>[1]OTCHET!I459</f>
        <v>0</v>
      </c>
      <c r="J78" s="353">
        <f>[1]OTCHET!J459</f>
        <v>0</v>
      </c>
      <c r="K78" s="362"/>
      <c r="L78" s="362"/>
      <c r="M78" s="362"/>
      <c r="N78" s="197"/>
      <c r="O78" s="354" t="s">
        <v>128</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129</v>
      </c>
      <c r="C80" s="349" t="s">
        <v>130</v>
      </c>
      <c r="D80" s="349"/>
      <c r="E80" s="350">
        <f>+[1]OTCHET!E467</f>
        <v>0</v>
      </c>
      <c r="F80" s="350">
        <f t="shared" si="1"/>
        <v>0</v>
      </c>
      <c r="G80" s="351">
        <f>+[1]OTCHET!G467</f>
        <v>0</v>
      </c>
      <c r="H80" s="352">
        <f>+[1]OTCHET!H467</f>
        <v>0</v>
      </c>
      <c r="I80" s="352">
        <f>+[1]OTCHET!I467</f>
        <v>0</v>
      </c>
      <c r="J80" s="353">
        <f>+[1]OTCHET!J467</f>
        <v>0</v>
      </c>
      <c r="K80" s="362"/>
      <c r="L80" s="362"/>
      <c r="M80" s="362"/>
      <c r="N80" s="197"/>
      <c r="O80" s="354" t="s">
        <v>130</v>
      </c>
      <c r="P80" s="348"/>
      <c r="Q80" s="217"/>
      <c r="R80" s="218"/>
      <c r="S80" s="218"/>
      <c r="T80" s="218"/>
      <c r="U80" s="218"/>
      <c r="V80" s="218"/>
      <c r="W80" s="218"/>
      <c r="X80" s="219"/>
      <c r="Y80" s="218"/>
      <c r="Z80" s="218"/>
    </row>
    <row r="81" spans="1:26" ht="15.75" x14ac:dyDescent="0.25">
      <c r="A81" s="340">
        <v>275</v>
      </c>
      <c r="B81" s="363" t="s">
        <v>131</v>
      </c>
      <c r="C81" s="363" t="s">
        <v>132</v>
      </c>
      <c r="D81" s="363"/>
      <c r="E81" s="357">
        <f>+[1]OTCHET!E468</f>
        <v>0</v>
      </c>
      <c r="F81" s="357">
        <f t="shared" si="1"/>
        <v>0</v>
      </c>
      <c r="G81" s="358">
        <f>+[1]OTCHET!G468</f>
        <v>0</v>
      </c>
      <c r="H81" s="359">
        <f>+[1]OTCHET!H468</f>
        <v>0</v>
      </c>
      <c r="I81" s="359">
        <f>+[1]OTCHET!I468</f>
        <v>0</v>
      </c>
      <c r="J81" s="360">
        <f>+[1]OTCHET!J468</f>
        <v>0</v>
      </c>
      <c r="K81" s="362"/>
      <c r="L81" s="362"/>
      <c r="M81" s="362"/>
      <c r="N81" s="197"/>
      <c r="O81" s="361" t="s">
        <v>132</v>
      </c>
      <c r="P81" s="348"/>
      <c r="Q81" s="217"/>
      <c r="R81" s="218"/>
      <c r="S81" s="218"/>
      <c r="T81" s="218"/>
      <c r="U81" s="218"/>
      <c r="V81" s="218"/>
      <c r="W81" s="218"/>
      <c r="X81" s="219"/>
      <c r="Y81" s="218"/>
      <c r="Z81" s="218"/>
    </row>
    <row r="82" spans="1:26" ht="15.75" x14ac:dyDescent="0.25">
      <c r="A82" s="340">
        <v>280</v>
      </c>
      <c r="B82" s="232" t="s">
        <v>133</v>
      </c>
      <c r="C82" s="233" t="s">
        <v>134</v>
      </c>
      <c r="D82" s="232"/>
      <c r="E82" s="274">
        <f>[1]OTCHET!E523</f>
        <v>0</v>
      </c>
      <c r="F82" s="274">
        <f t="shared" si="1"/>
        <v>0</v>
      </c>
      <c r="G82" s="275">
        <f>[1]OTCHET!G523</f>
        <v>0</v>
      </c>
      <c r="H82" s="276">
        <f>[1]OTCHET!H523</f>
        <v>0</v>
      </c>
      <c r="I82" s="276">
        <f>[1]OTCHET!I523</f>
        <v>0</v>
      </c>
      <c r="J82" s="277">
        <f>[1]OTCHET!J523</f>
        <v>0</v>
      </c>
      <c r="K82" s="362"/>
      <c r="L82" s="362"/>
      <c r="M82" s="362"/>
      <c r="N82" s="197"/>
      <c r="O82" s="278" t="s">
        <v>134</v>
      </c>
      <c r="P82" s="348"/>
      <c r="Q82" s="217"/>
      <c r="R82" s="218"/>
      <c r="S82" s="218"/>
      <c r="T82" s="218"/>
      <c r="U82" s="218"/>
      <c r="V82" s="218"/>
      <c r="W82" s="218"/>
      <c r="X82" s="219"/>
      <c r="Y82" s="218"/>
      <c r="Z82" s="218"/>
    </row>
    <row r="83" spans="1:26" ht="15.75" x14ac:dyDescent="0.25">
      <c r="A83" s="340">
        <v>285</v>
      </c>
      <c r="B83" s="222" t="s">
        <v>135</v>
      </c>
      <c r="C83" s="223" t="s">
        <v>136</v>
      </c>
      <c r="D83" s="222"/>
      <c r="E83" s="279">
        <f>[1]OTCHET!E524</f>
        <v>0</v>
      </c>
      <c r="F83" s="279">
        <f t="shared" si="1"/>
        <v>0</v>
      </c>
      <c r="G83" s="280">
        <f>[1]OTCHET!G524</f>
        <v>0</v>
      </c>
      <c r="H83" s="281">
        <f>[1]OTCHET!H524</f>
        <v>0</v>
      </c>
      <c r="I83" s="281">
        <f>[1]OTCHET!I524</f>
        <v>0</v>
      </c>
      <c r="J83" s="282">
        <f>[1]OTCHET!J524</f>
        <v>0</v>
      </c>
      <c r="K83" s="362"/>
      <c r="L83" s="362"/>
      <c r="M83" s="362"/>
      <c r="N83" s="197"/>
      <c r="O83" s="283" t="s">
        <v>136</v>
      </c>
      <c r="P83" s="348"/>
      <c r="Q83" s="217"/>
      <c r="R83" s="218"/>
      <c r="S83" s="218"/>
      <c r="T83" s="218"/>
      <c r="U83" s="218"/>
      <c r="V83" s="218"/>
      <c r="W83" s="218"/>
      <c r="X83" s="219"/>
      <c r="Y83" s="218"/>
      <c r="Z83" s="218"/>
    </row>
    <row r="84" spans="1:26" ht="15.75" x14ac:dyDescent="0.25">
      <c r="A84" s="340">
        <v>290</v>
      </c>
      <c r="B84" s="224" t="s">
        <v>137</v>
      </c>
      <c r="C84" s="120" t="s">
        <v>138</v>
      </c>
      <c r="D84" s="224"/>
      <c r="E84" s="284">
        <f>+E85+E86</f>
        <v>0</v>
      </c>
      <c r="F84" s="284">
        <f>+F85+F86</f>
        <v>26677272</v>
      </c>
      <c r="G84" s="285">
        <f t="shared" ref="G84:M84" si="10">+G85+G86</f>
        <v>26580177</v>
      </c>
      <c r="H84" s="286">
        <f>+H85+H86</f>
        <v>0</v>
      </c>
      <c r="I84" s="286">
        <f>+I85+I86</f>
        <v>97095</v>
      </c>
      <c r="J84" s="287">
        <f>+J85+J86</f>
        <v>0</v>
      </c>
      <c r="K84" s="362">
        <f t="shared" si="10"/>
        <v>0</v>
      </c>
      <c r="L84" s="362">
        <f t="shared" si="10"/>
        <v>0</v>
      </c>
      <c r="M84" s="362">
        <f t="shared" si="10"/>
        <v>0</v>
      </c>
      <c r="N84" s="197"/>
      <c r="O84" s="288" t="s">
        <v>138</v>
      </c>
      <c r="P84" s="348"/>
      <c r="Q84" s="217"/>
      <c r="R84" s="218"/>
      <c r="S84" s="218"/>
      <c r="T84" s="218"/>
      <c r="U84" s="218"/>
      <c r="V84" s="218"/>
      <c r="W84" s="218"/>
      <c r="X84" s="219"/>
      <c r="Y84" s="218"/>
      <c r="Z84" s="218"/>
    </row>
    <row r="85" spans="1:26" ht="15.75" x14ac:dyDescent="0.25">
      <c r="A85" s="340">
        <v>295</v>
      </c>
      <c r="B85" s="341" t="s">
        <v>139</v>
      </c>
      <c r="C85" s="341" t="s">
        <v>140</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140</v>
      </c>
      <c r="P85" s="348"/>
      <c r="Q85" s="217"/>
      <c r="R85" s="218"/>
      <c r="S85" s="218"/>
      <c r="T85" s="218"/>
      <c r="U85" s="218"/>
      <c r="V85" s="218"/>
      <c r="W85" s="218"/>
      <c r="X85" s="219"/>
      <c r="Y85" s="218"/>
      <c r="Z85" s="218"/>
    </row>
    <row r="86" spans="1:26" ht="15.75" x14ac:dyDescent="0.25">
      <c r="A86" s="340">
        <v>300</v>
      </c>
      <c r="B86" s="363" t="s">
        <v>141</v>
      </c>
      <c r="C86" s="363" t="s">
        <v>142</v>
      </c>
      <c r="D86" s="365"/>
      <c r="E86" s="357">
        <f>+[1]OTCHET!E509+[1]OTCHET!E512+[1]OTCHET!E532</f>
        <v>0</v>
      </c>
      <c r="F86" s="357">
        <f t="shared" si="1"/>
        <v>26677272</v>
      </c>
      <c r="G86" s="358">
        <f>+[1]OTCHET!G509+[1]OTCHET!G512+[1]OTCHET!G532</f>
        <v>26580177</v>
      </c>
      <c r="H86" s="359">
        <f>+[1]OTCHET!H509+[1]OTCHET!H512+[1]OTCHET!H532</f>
        <v>0</v>
      </c>
      <c r="I86" s="359">
        <f>+[1]OTCHET!I509+[1]OTCHET!I512+[1]OTCHET!I532</f>
        <v>97095</v>
      </c>
      <c r="J86" s="360">
        <f>+[1]OTCHET!J509+[1]OTCHET!J512+[1]OTCHET!J532</f>
        <v>0</v>
      </c>
      <c r="K86" s="362"/>
      <c r="L86" s="362"/>
      <c r="M86" s="362"/>
      <c r="N86" s="197"/>
      <c r="O86" s="361" t="s">
        <v>142</v>
      </c>
      <c r="P86" s="348"/>
      <c r="Q86" s="217"/>
      <c r="R86" s="218"/>
      <c r="S86" s="218"/>
      <c r="T86" s="218"/>
      <c r="U86" s="218"/>
      <c r="V86" s="218"/>
      <c r="W86" s="218"/>
      <c r="X86" s="219"/>
      <c r="Y86" s="218"/>
      <c r="Z86" s="218"/>
    </row>
    <row r="87" spans="1:26" ht="15.75" x14ac:dyDescent="0.25">
      <c r="A87" s="340">
        <v>310</v>
      </c>
      <c r="B87" s="232" t="s">
        <v>143</v>
      </c>
      <c r="C87" s="233" t="s">
        <v>144</v>
      </c>
      <c r="D87" s="366"/>
      <c r="E87" s="274">
        <f>[1]OTCHET!E519</f>
        <v>0</v>
      </c>
      <c r="F87" s="274">
        <f t="shared" ref="F87:F94" si="11">+G87+H87+I87+J87</f>
        <v>1876098</v>
      </c>
      <c r="G87" s="275">
        <f>[1]OTCHET!G519</f>
        <v>15503</v>
      </c>
      <c r="H87" s="276">
        <f>[1]OTCHET!H519</f>
        <v>0</v>
      </c>
      <c r="I87" s="276">
        <f>[1]OTCHET!I519</f>
        <v>9</v>
      </c>
      <c r="J87" s="277">
        <f>[1]OTCHET!J519</f>
        <v>1860586</v>
      </c>
      <c r="K87" s="362"/>
      <c r="L87" s="362"/>
      <c r="M87" s="362"/>
      <c r="N87" s="197"/>
      <c r="O87" s="278" t="s">
        <v>144</v>
      </c>
      <c r="P87" s="348"/>
      <c r="Q87" s="217"/>
      <c r="R87" s="218"/>
      <c r="S87" s="218"/>
      <c r="T87" s="218"/>
      <c r="U87" s="218"/>
      <c r="V87" s="218"/>
      <c r="W87" s="218"/>
      <c r="X87" s="219"/>
      <c r="Y87" s="218"/>
      <c r="Z87" s="218"/>
    </row>
    <row r="88" spans="1:26" ht="15.75" x14ac:dyDescent="0.25">
      <c r="A88" s="340">
        <v>320</v>
      </c>
      <c r="B88" s="222" t="s">
        <v>145</v>
      </c>
      <c r="C88" s="223" t="s">
        <v>146</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146</v>
      </c>
      <c r="P88" s="348"/>
      <c r="Q88" s="217"/>
      <c r="R88" s="218"/>
      <c r="S88" s="218"/>
      <c r="T88" s="218"/>
      <c r="U88" s="218"/>
      <c r="V88" s="218"/>
      <c r="W88" s="218"/>
      <c r="X88" s="219"/>
      <c r="Y88" s="218"/>
      <c r="Z88" s="218"/>
    </row>
    <row r="89" spans="1:26" ht="15.75" x14ac:dyDescent="0.25">
      <c r="A89" s="340">
        <v>330</v>
      </c>
      <c r="B89" s="367" t="s">
        <v>147</v>
      </c>
      <c r="C89" s="367" t="s">
        <v>148</v>
      </c>
      <c r="D89" s="367"/>
      <c r="E89" s="169">
        <f>+[1]OTCHET!E561+[1]OTCHET!E562+[1]OTCHET!E563+[1]OTCHET!E564+[1]OTCHET!E565+[1]OTCHET!E566+[1]OTCHET!E567</f>
        <v>0</v>
      </c>
      <c r="F89" s="169">
        <f t="shared" si="11"/>
        <v>-9268676</v>
      </c>
      <c r="G89" s="170">
        <f>+[1]OTCHET!G561+[1]OTCHET!G562+[1]OTCHET!G563+[1]OTCHET!G564+[1]OTCHET!G565+[1]OTCHET!G566+[1]OTCHET!G567</f>
        <v>-9215761</v>
      </c>
      <c r="H89" s="171">
        <f>+[1]OTCHET!H561+[1]OTCHET!H562+[1]OTCHET!H563+[1]OTCHET!H564+[1]OTCHET!H565+[1]OTCHET!H566+[1]OTCHET!H567</f>
        <v>0</v>
      </c>
      <c r="I89" s="171">
        <f>+[1]OTCHET!I561+[1]OTCHET!I562+[1]OTCHET!I563+[1]OTCHET!I564+[1]OTCHET!I565+[1]OTCHET!I566+[1]OTCHET!I567</f>
        <v>-12172</v>
      </c>
      <c r="J89" s="172">
        <f>+[1]OTCHET!J561+[1]OTCHET!J562+[1]OTCHET!J563+[1]OTCHET!J564+[1]OTCHET!J565+[1]OTCHET!J566+[1]OTCHET!J567</f>
        <v>-40743</v>
      </c>
      <c r="K89" s="368"/>
      <c r="L89" s="368"/>
      <c r="M89" s="368"/>
      <c r="N89" s="197"/>
      <c r="O89" s="173" t="s">
        <v>148</v>
      </c>
      <c r="P89" s="348"/>
      <c r="Q89" s="217"/>
      <c r="R89" s="218"/>
      <c r="S89" s="218"/>
      <c r="T89" s="218"/>
      <c r="U89" s="218"/>
      <c r="V89" s="218"/>
      <c r="W89" s="218"/>
      <c r="X89" s="219"/>
      <c r="Y89" s="218"/>
      <c r="Z89" s="218"/>
    </row>
    <row r="90" spans="1:26" ht="15.75" x14ac:dyDescent="0.25">
      <c r="A90" s="340">
        <v>335</v>
      </c>
      <c r="B90" s="223" t="s">
        <v>149</v>
      </c>
      <c r="C90" s="223" t="s">
        <v>150</v>
      </c>
      <c r="D90" s="367"/>
      <c r="E90" s="169">
        <f>+[1]OTCHET!E568</f>
        <v>0</v>
      </c>
      <c r="F90" s="169">
        <f t="shared" si="11"/>
        <v>0</v>
      </c>
      <c r="G90" s="170">
        <f>+[1]OTCHET!G568</f>
        <v>0</v>
      </c>
      <c r="H90" s="171">
        <f>+[1]OTCHET!H568</f>
        <v>0</v>
      </c>
      <c r="I90" s="171">
        <f>+[1]OTCHET!I568</f>
        <v>0</v>
      </c>
      <c r="J90" s="172">
        <f>+[1]OTCHET!J568</f>
        <v>0</v>
      </c>
      <c r="K90" s="368"/>
      <c r="L90" s="368"/>
      <c r="M90" s="368"/>
      <c r="N90" s="197"/>
      <c r="O90" s="173" t="s">
        <v>150</v>
      </c>
      <c r="P90" s="348"/>
      <c r="Q90" s="217"/>
      <c r="R90" s="218"/>
      <c r="S90" s="218"/>
      <c r="T90" s="218"/>
      <c r="U90" s="218"/>
      <c r="V90" s="218"/>
      <c r="W90" s="218"/>
      <c r="X90" s="219"/>
      <c r="Y90" s="218"/>
      <c r="Z90" s="218"/>
    </row>
    <row r="91" spans="1:26" ht="15.75" x14ac:dyDescent="0.25">
      <c r="A91" s="340">
        <v>340</v>
      </c>
      <c r="B91" s="223" t="s">
        <v>151</v>
      </c>
      <c r="C91" s="223" t="s">
        <v>152</v>
      </c>
      <c r="D91" s="223"/>
      <c r="E91" s="169">
        <f>+[1]OTCHET!E575+[1]OTCHET!E576</f>
        <v>0</v>
      </c>
      <c r="F91" s="169">
        <f t="shared" si="11"/>
        <v>32843680</v>
      </c>
      <c r="G91" s="170">
        <f>+[1]OTCHET!G575+[1]OTCHET!G576</f>
        <v>32843680</v>
      </c>
      <c r="H91" s="171">
        <f>+[1]OTCHET!H575+[1]OTCHET!H576</f>
        <v>0</v>
      </c>
      <c r="I91" s="171">
        <f>+[1]OTCHET!I575+[1]OTCHET!I576</f>
        <v>0</v>
      </c>
      <c r="J91" s="172">
        <f>+[1]OTCHET!J575+[1]OTCHET!J576</f>
        <v>0</v>
      </c>
      <c r="K91" s="368"/>
      <c r="L91" s="368"/>
      <c r="M91" s="368"/>
      <c r="N91" s="197"/>
      <c r="O91" s="173" t="s">
        <v>152</v>
      </c>
      <c r="P91" s="348"/>
      <c r="Q91" s="217"/>
      <c r="R91" s="218"/>
      <c r="S91" s="218"/>
      <c r="T91" s="218"/>
      <c r="U91" s="218"/>
      <c r="V91" s="218"/>
      <c r="W91" s="218"/>
      <c r="X91" s="219"/>
      <c r="Y91" s="218"/>
      <c r="Z91" s="218"/>
    </row>
    <row r="92" spans="1:26" ht="15.75" x14ac:dyDescent="0.25">
      <c r="A92" s="340">
        <v>345</v>
      </c>
      <c r="B92" s="223" t="s">
        <v>153</v>
      </c>
      <c r="C92" s="367" t="s">
        <v>154</v>
      </c>
      <c r="D92" s="223"/>
      <c r="E92" s="169">
        <f>+[1]OTCHET!E577+[1]OTCHET!E578</f>
        <v>0</v>
      </c>
      <c r="F92" s="169">
        <f t="shared" si="11"/>
        <v>0</v>
      </c>
      <c r="G92" s="170">
        <f>+[1]OTCHET!G577+[1]OTCHET!G578</f>
        <v>0</v>
      </c>
      <c r="H92" s="171">
        <f>+[1]OTCHET!H577+[1]OTCHET!H578</f>
        <v>0</v>
      </c>
      <c r="I92" s="171">
        <f>+[1]OTCHET!I577+[1]OTCHET!I578</f>
        <v>0</v>
      </c>
      <c r="J92" s="172">
        <f>+[1]OTCHET!J577+[1]OTCHET!J578</f>
        <v>0</v>
      </c>
      <c r="K92" s="368"/>
      <c r="L92" s="368"/>
      <c r="M92" s="368"/>
      <c r="N92" s="197"/>
      <c r="O92" s="173" t="s">
        <v>154</v>
      </c>
      <c r="P92" s="348"/>
      <c r="Q92" s="217"/>
      <c r="R92" s="218"/>
      <c r="S92" s="218"/>
      <c r="T92" s="218"/>
      <c r="U92" s="218"/>
      <c r="V92" s="218"/>
      <c r="W92" s="218"/>
      <c r="X92" s="219"/>
      <c r="Y92" s="218"/>
      <c r="Z92" s="218"/>
    </row>
    <row r="93" spans="1:26" ht="15.75" x14ac:dyDescent="0.25">
      <c r="A93" s="340">
        <v>350</v>
      </c>
      <c r="B93" s="120" t="s">
        <v>155</v>
      </c>
      <c r="C93" s="120" t="s">
        <v>156</v>
      </c>
      <c r="D93" s="120"/>
      <c r="E93" s="121">
        <f>[1]OTCHET!E579</f>
        <v>0</v>
      </c>
      <c r="F93" s="121">
        <f t="shared" si="11"/>
        <v>0</v>
      </c>
      <c r="G93" s="122">
        <f>[1]OTCHET!G579</f>
        <v>-146161</v>
      </c>
      <c r="H93" s="123">
        <f>[1]OTCHET!H579</f>
        <v>0</v>
      </c>
      <c r="I93" s="123">
        <f>[1]OTCHET!I579</f>
        <v>146161</v>
      </c>
      <c r="J93" s="124">
        <f>[1]OTCHET!J579</f>
        <v>0</v>
      </c>
      <c r="K93" s="368"/>
      <c r="L93" s="368"/>
      <c r="M93" s="368"/>
      <c r="N93" s="197"/>
      <c r="O93" s="126" t="s">
        <v>156</v>
      </c>
      <c r="P93" s="348"/>
      <c r="Q93" s="217"/>
      <c r="R93" s="218"/>
      <c r="S93" s="218"/>
      <c r="T93" s="218"/>
      <c r="U93" s="218"/>
      <c r="V93" s="218"/>
      <c r="W93" s="218"/>
      <c r="X93" s="219"/>
      <c r="Y93" s="218"/>
      <c r="Z93" s="218"/>
    </row>
    <row r="94" spans="1:26" ht="16.5" thickBot="1" x14ac:dyDescent="0.3">
      <c r="A94" s="369">
        <v>355</v>
      </c>
      <c r="B94" s="370" t="s">
        <v>157</v>
      </c>
      <c r="C94" s="370" t="s">
        <v>158</v>
      </c>
      <c r="D94" s="370"/>
      <c r="E94" s="371">
        <f>+[1]OTCHET!E582</f>
        <v>0</v>
      </c>
      <c r="F94" s="371">
        <f t="shared" si="11"/>
        <v>0</v>
      </c>
      <c r="G94" s="372">
        <f>+[1]OTCHET!G582</f>
        <v>0</v>
      </c>
      <c r="H94" s="373">
        <f>+[1]OTCHET!H582</f>
        <v>0</v>
      </c>
      <c r="I94" s="373">
        <f>+[1]OTCHET!I582</f>
        <v>0</v>
      </c>
      <c r="J94" s="374">
        <f>+[1]OTCHET!J582</f>
        <v>0</v>
      </c>
      <c r="K94" s="375"/>
      <c r="L94" s="375"/>
      <c r="M94" s="375"/>
      <c r="N94" s="197"/>
      <c r="O94" s="376" t="s">
        <v>158</v>
      </c>
      <c r="P94" s="377"/>
      <c r="Q94" s="217"/>
      <c r="R94" s="218"/>
      <c r="S94" s="218"/>
      <c r="T94" s="218"/>
      <c r="U94" s="218"/>
      <c r="V94" s="218"/>
      <c r="W94" s="218"/>
      <c r="X94" s="219"/>
      <c r="Y94" s="218"/>
      <c r="Z94" s="218"/>
    </row>
    <row r="95" spans="1:26" ht="16.5" hidden="1" thickBot="1" x14ac:dyDescent="0.3">
      <c r="B95" s="378" t="s">
        <v>159</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160</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161</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162</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163</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161</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162</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t="str">
        <f>+[1]OTCHET!H593</f>
        <v>zvaleva@nhif.bg</v>
      </c>
      <c r="C105" s="395"/>
      <c r="D105" s="395"/>
      <c r="E105" s="400"/>
      <c r="F105" s="19"/>
      <c r="G105" s="401" t="str">
        <f>+[1]OTCHET!E593</f>
        <v>02/9656845</v>
      </c>
      <c r="H105" s="401" t="str">
        <f>+[1]OTCHET!F593</f>
        <v>02/9659129</v>
      </c>
      <c r="I105" s="402"/>
      <c r="J105" s="403">
        <f>+[1]OTCHET!B593</f>
        <v>26052015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164</v>
      </c>
      <c r="C106" s="405"/>
      <c r="D106" s="405"/>
      <c r="E106" s="406"/>
      <c r="F106" s="406"/>
      <c r="G106" s="407" t="s">
        <v>165</v>
      </c>
      <c r="H106" s="407"/>
      <c r="I106" s="408"/>
      <c r="J106" s="409" t="s">
        <v>166</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167</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ДЕСИСЛАВА ПОПОВА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168</v>
      </c>
      <c r="C111" s="395"/>
      <c r="D111" s="395"/>
      <c r="E111" s="411"/>
      <c r="F111" s="411"/>
      <c r="G111" s="3"/>
      <c r="H111" s="414" t="s">
        <v>169</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t="str">
        <f>+[1]OTCHET!G588</f>
        <v>ЗОЯ ВЪЛЕВА</v>
      </c>
      <c r="F112" s="413"/>
      <c r="G112" s="417"/>
      <c r="H112" s="3"/>
      <c r="I112" s="413" t="str">
        <f>+[1]OTCHET!G591</f>
        <v>Д-Р ГЛИНКА КОМИТОВ</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2015-06-12T07:19:09Z</dcterms:modified>
</cp:coreProperties>
</file>